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1835" tabRatio="334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<sst xmlns="http://schemas.openxmlformats.org/spreadsheetml/2006/main" count="199" uniqueCount="121">
  <si>
    <t>Критерии</t>
  </si>
  <si>
    <t>Значение в единицах измерения</t>
  </si>
  <si>
    <t>Система оценки</t>
  </si>
  <si>
    <t>Рейтинговое значение</t>
  </si>
  <si>
    <t>Образовательная программа</t>
  </si>
  <si>
    <t>адаптированность</t>
  </si>
  <si>
    <t>доступность</t>
  </si>
  <si>
    <t>Значение критерия</t>
  </si>
  <si>
    <t>полнота реализации</t>
  </si>
  <si>
    <t>кадровое обеспечение</t>
  </si>
  <si>
    <t>материально-техническое обеспечение</t>
  </si>
  <si>
    <t>использование материальной базы иных организаций</t>
  </si>
  <si>
    <t>наличие оборудованных рабочих мест для слушателей и преподавателей</t>
  </si>
  <si>
    <t>Организация образовательного процесса</t>
  </si>
  <si>
    <t>Результаты образовательной деятельности</t>
  </si>
  <si>
    <t>уровень и качество общеобразовательной подготовки слушателей</t>
  </si>
  <si>
    <t>сформированность ключевых компетентностей слушателей</t>
  </si>
  <si>
    <t>учебно-методическое обеспечение</t>
  </si>
  <si>
    <t>обеспеченность слушателей учебниками, справочной литературой</t>
  </si>
  <si>
    <t>обеспеченность преподавателей методической литературой, программными средствами обучения</t>
  </si>
  <si>
    <t>уровень организации и степень достижения целей и задач инновационной деятельности</t>
  </si>
  <si>
    <t>Единица измерения</t>
  </si>
  <si>
    <t>Количество привлеченных специалистов</t>
  </si>
  <si>
    <t>проведение мониторинга уровня сформированности ключевых компетентностей</t>
  </si>
  <si>
    <t>информационно-технологическое обеспечение</t>
  </si>
  <si>
    <t>наличие Совета Центра</t>
  </si>
  <si>
    <t>первый</t>
  </si>
  <si>
    <t>второй</t>
  </si>
  <si>
    <t>третий</t>
  </si>
  <si>
    <t>привлечение специалистов из профессионального сообщества</t>
  </si>
  <si>
    <t>общее</t>
  </si>
  <si>
    <t>за 1 + 0,5б</t>
  </si>
  <si>
    <t>за 1 + 0,2б</t>
  </si>
  <si>
    <t>за 1 + 0,3б</t>
  </si>
  <si>
    <t xml:space="preserve">Общее рейтинговое значение </t>
  </si>
  <si>
    <t>№</t>
  </si>
  <si>
    <t>Направ-ление</t>
  </si>
  <si>
    <r>
      <t xml:space="preserve">для обучающихся = </t>
    </r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,
 для обучающихся и взрослых = </t>
    </r>
    <r>
      <rPr>
        <b/>
        <sz val="11"/>
        <rFont val="Times New Roman"/>
        <family val="1"/>
      </rPr>
      <t>2</t>
    </r>
  </si>
  <si>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+ 1б,
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+ 2б</t>
    </r>
  </si>
  <si>
    <r>
      <t xml:space="preserve">менее 50% занятий = </t>
    </r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,
 более 50% занятий = </t>
    </r>
    <r>
      <rPr>
        <b/>
        <sz val="11"/>
        <rFont val="Times New Roman"/>
        <family val="1"/>
      </rPr>
      <t>2</t>
    </r>
  </si>
  <si>
    <r>
      <t xml:space="preserve">если 2 модуля = </t>
    </r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,
3 и более модулей = </t>
    </r>
    <r>
      <rPr>
        <b/>
        <sz val="11"/>
        <rFont val="Times New Roman"/>
        <family val="1"/>
      </rPr>
      <t>2</t>
    </r>
  </si>
  <si>
    <t>100% + 2б</t>
  </si>
  <si>
    <t>человек</t>
  </si>
  <si>
    <r>
      <rPr>
        <b/>
        <sz val="11"/>
        <rFont val="Times New Roman"/>
        <family val="1"/>
      </rPr>
      <t>да</t>
    </r>
    <r>
      <rPr>
        <sz val="11"/>
        <rFont val="Times New Roman"/>
        <family val="1"/>
      </rPr>
      <t xml:space="preserve"> + 2б</t>
    </r>
  </si>
  <si>
    <r>
      <t xml:space="preserve">да </t>
    </r>
    <r>
      <rPr>
        <sz val="11"/>
        <rFont val="Times New Roman"/>
        <family val="1"/>
      </rPr>
      <t>+ 3б</t>
    </r>
  </si>
  <si>
    <t>100% + 4б</t>
  </si>
  <si>
    <t>100% + 3б</t>
  </si>
  <si>
    <t>укомплектованность преподавательского состава в соответствии с Программой</t>
  </si>
  <si>
    <t>количество</t>
  </si>
  <si>
    <t>наличие достаточной материальной базы для проведения знаний</t>
  </si>
  <si>
    <r>
      <rPr>
        <b/>
        <sz val="11"/>
        <rFont val="Times New Roman"/>
        <family val="1"/>
      </rPr>
      <t>да</t>
    </r>
    <r>
      <rPr>
        <sz val="11"/>
        <rFont val="Times New Roman"/>
        <family val="1"/>
      </rPr>
      <t xml:space="preserve"> + 2б,
</t>
    </r>
    <r>
      <rPr>
        <b/>
        <sz val="11"/>
        <rFont val="Times New Roman"/>
        <family val="1"/>
      </rPr>
      <t>нет</t>
    </r>
    <r>
      <rPr>
        <sz val="11"/>
        <rFont val="Times New Roman"/>
        <family val="1"/>
      </rPr>
      <t xml:space="preserve"> + 1б</t>
    </r>
  </si>
  <si>
    <t>наличие оформленных договоров с социальными партнерами</t>
  </si>
  <si>
    <t>100% + 1б</t>
  </si>
  <si>
    <t>100% + 5б</t>
  </si>
  <si>
    <t xml:space="preserve"> - на школьном уровне</t>
  </si>
  <si>
    <t xml:space="preserve"> - на муниципальном уровне</t>
  </si>
  <si>
    <t xml:space="preserve"> - на региональном уровне</t>
  </si>
  <si>
    <t xml:space="preserve"> - на федеральном  и международном уровнях</t>
  </si>
  <si>
    <t>за 1 + 0,1б</t>
  </si>
  <si>
    <t>организация мероприятий, семинаров различного уровня по теме образовательной Программы:</t>
  </si>
  <si>
    <t>количество часов</t>
  </si>
  <si>
    <t>за 1 + 0,7б</t>
  </si>
  <si>
    <t>за 100ч + 2б</t>
  </si>
  <si>
    <t xml:space="preserve">количество страниц А4, интервал 1,5, шрифт 14 </t>
  </si>
  <si>
    <t>количество публикаций в СМИ муниципального и регионального уровня по теме Программы</t>
  </si>
  <si>
    <t>наличие публикаций в методических изданиях по теме Программы</t>
  </si>
  <si>
    <r>
      <rPr>
        <b/>
        <sz val="11"/>
        <rFont val="Times New Roman"/>
        <family val="1"/>
      </rPr>
      <t>да</t>
    </r>
    <r>
      <rPr>
        <sz val="11"/>
        <rFont val="Times New Roman"/>
        <family val="1"/>
      </rPr>
      <t xml:space="preserve"> + 0,5б</t>
    </r>
  </si>
  <si>
    <r>
      <rPr>
        <b/>
        <sz val="11"/>
        <rFont val="Times New Roman"/>
        <family val="1"/>
      </rPr>
      <t>да</t>
    </r>
    <r>
      <rPr>
        <sz val="11"/>
        <rFont val="Times New Roman"/>
        <family val="1"/>
      </rPr>
      <t xml:space="preserve"> + 1б</t>
    </r>
  </si>
  <si>
    <r>
      <rPr>
        <b/>
        <sz val="11"/>
        <rFont val="Times New Roman"/>
        <family val="1"/>
      </rPr>
      <t>да</t>
    </r>
    <r>
      <rPr>
        <sz val="11"/>
        <rFont val="Times New Roman"/>
        <family val="1"/>
      </rPr>
      <t xml:space="preserve"> + 0,3б</t>
    </r>
  </si>
  <si>
    <t>Программа Центра является частью муниципальной программы развития</t>
  </si>
  <si>
    <t>публичное представление результатов инновационной деятельности на научно-практических конференциях</t>
  </si>
  <si>
    <t>РЕЙТИНГ</t>
  </si>
  <si>
    <t>часов</t>
  </si>
  <si>
    <r>
      <rPr>
        <b/>
        <sz val="11"/>
        <rFont val="Times New Roman"/>
        <family val="1"/>
      </rPr>
      <t>18-24</t>
    </r>
    <r>
      <rPr>
        <sz val="11"/>
        <rFont val="Times New Roman"/>
        <family val="1"/>
      </rPr>
      <t xml:space="preserve"> + 1б,
</t>
    </r>
    <r>
      <rPr>
        <b/>
        <sz val="11"/>
        <rFont val="Times New Roman"/>
        <family val="1"/>
      </rPr>
      <t>25-48</t>
    </r>
    <r>
      <rPr>
        <sz val="11"/>
        <rFont val="Times New Roman"/>
        <family val="1"/>
      </rPr>
      <t xml:space="preserve"> + 2б, </t>
    </r>
    <r>
      <rPr>
        <b/>
        <sz val="11"/>
        <rFont val="Times New Roman"/>
        <family val="1"/>
      </rPr>
      <t xml:space="preserve"> 
более 48</t>
    </r>
    <r>
      <rPr>
        <sz val="11"/>
        <rFont val="Times New Roman"/>
        <family val="1"/>
      </rPr>
      <t xml:space="preserve"> + 3б</t>
    </r>
  </si>
  <si>
    <t xml:space="preserve">Количество педагогических работников </t>
  </si>
  <si>
    <t>Продолжительность образовательной Программы</t>
  </si>
  <si>
    <t>привлечение консультантов из числа обучающихся, выпускников</t>
  </si>
  <si>
    <t>внешкольная экспертная деятельность преподавателей Центра по теме Программы</t>
  </si>
  <si>
    <t>количество статей</t>
  </si>
  <si>
    <t>Количество консультантов из числа опытных старшеклассников, выпускников Центра</t>
  </si>
  <si>
    <t>наличие модулей в образовательной Программе для разновозрастных групп</t>
  </si>
  <si>
    <t>наличие в образовательной Программе активных и интерактивных форм обучения</t>
  </si>
  <si>
    <r>
      <t xml:space="preserve">если да = </t>
    </r>
    <r>
      <rPr>
        <b/>
        <sz val="11"/>
        <rFont val="Times New Roman"/>
        <family val="1"/>
      </rPr>
      <t>1</t>
    </r>
  </si>
  <si>
    <t>наличие модулей, предложенных слушателям на выбор</t>
  </si>
  <si>
    <t>преемственность образовательных Программ из года в год</t>
  </si>
  <si>
    <t>наличие общественной экспертизы результатов реализации образовательной Программы</t>
  </si>
  <si>
    <t>за 1 ст. + 0,1б</t>
  </si>
  <si>
    <t>за 24 стр. + 2б</t>
  </si>
  <si>
    <t>Общее количество слушателей образовательной Программы</t>
  </si>
  <si>
    <t>наличие рецензии на образовательную Программу</t>
  </si>
  <si>
    <r>
      <t xml:space="preserve">если существует = </t>
    </r>
    <r>
      <rPr>
        <b/>
        <sz val="11"/>
        <rFont val="Times New Roman"/>
        <family val="1"/>
      </rPr>
      <t>1</t>
    </r>
  </si>
  <si>
    <t>уровень обобщения и представления опыта деятельности Центра по теме Программы</t>
  </si>
  <si>
    <t>программа реализуется в сетевом взаимодействии с другими Центрами</t>
  </si>
  <si>
    <r>
      <t xml:space="preserve">да </t>
    </r>
    <r>
      <rPr>
        <sz val="11"/>
        <rFont val="Times New Roman"/>
        <family val="1"/>
      </rPr>
      <t>+ 1,5б,</t>
    </r>
    <r>
      <rPr>
        <b/>
        <sz val="11"/>
        <rFont val="Times New Roman"/>
        <family val="1"/>
      </rPr>
      <t xml:space="preserve">
нет </t>
    </r>
    <r>
      <rPr>
        <sz val="11"/>
        <rFont val="Times New Roman"/>
        <family val="1"/>
      </rPr>
      <t>+ 1б</t>
    </r>
  </si>
  <si>
    <t>Программа изменилась при лучших условиях</t>
  </si>
  <si>
    <t>Программа реализуется в полном объеме</t>
  </si>
  <si>
    <r>
      <t xml:space="preserve">состав полностью укомплектован = </t>
    </r>
    <r>
      <rPr>
        <b/>
        <sz val="11"/>
        <rFont val="Times New Roman"/>
        <family val="1"/>
      </rPr>
      <t>1</t>
    </r>
  </si>
  <si>
    <t>подготовка преподавателей по теме Программы</t>
  </si>
  <si>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+ 1б, 
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+ 0,5б</t>
    </r>
  </si>
  <si>
    <r>
      <t xml:space="preserve">более 1 раза в месяц = </t>
    </r>
    <r>
      <rPr>
        <b/>
        <sz val="11"/>
        <rFont val="Times New Roman"/>
        <family val="1"/>
      </rPr>
      <t xml:space="preserve">1, 
</t>
    </r>
    <r>
      <rPr>
        <sz val="11"/>
        <rFont val="Times New Roman"/>
        <family val="1"/>
      </rPr>
      <t xml:space="preserve">реже = </t>
    </r>
    <r>
      <rPr>
        <b/>
        <sz val="11"/>
        <rFont val="Times New Roman"/>
        <family val="1"/>
      </rPr>
      <t>2</t>
    </r>
  </si>
  <si>
    <t>наличие утвержденного положения о деятельности Центра</t>
  </si>
  <si>
    <t>использование доступа в интернет преподавателями и слушателями</t>
  </si>
  <si>
    <r>
      <t xml:space="preserve">полное обеспечение = </t>
    </r>
    <r>
      <rPr>
        <b/>
        <sz val="11"/>
        <rFont val="Times New Roman"/>
        <family val="1"/>
      </rPr>
      <t xml:space="preserve">1,
</t>
    </r>
    <r>
      <rPr>
        <sz val="11"/>
        <rFont val="Times New Roman"/>
        <family val="1"/>
      </rPr>
      <t>частичное =</t>
    </r>
    <r>
      <rPr>
        <b/>
        <sz val="11"/>
        <rFont val="Times New Roman"/>
        <family val="1"/>
      </rPr>
      <t xml:space="preserve"> 2</t>
    </r>
  </si>
  <si>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+ 2б, 
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+ 1б</t>
    </r>
  </si>
  <si>
    <t>продолжительность образовательной Программы</t>
  </si>
  <si>
    <r>
      <t xml:space="preserve">если да = </t>
    </r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, 
только преподавателей = </t>
    </r>
    <r>
      <rPr>
        <b/>
        <sz val="11"/>
        <rFont val="Times New Roman"/>
        <family val="1"/>
      </rPr>
      <t>2</t>
    </r>
  </si>
  <si>
    <t>регулярность обновления страницы Центра на сайте</t>
  </si>
  <si>
    <r>
      <t xml:space="preserve">если да = </t>
    </r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,  только преподавателями = </t>
    </r>
    <r>
      <rPr>
        <b/>
        <sz val="11"/>
        <rFont val="Times New Roman"/>
        <family val="1"/>
      </rPr>
      <t>2</t>
    </r>
  </si>
  <si>
    <t>слушатели, применившие полученную информацию на практике</t>
  </si>
  <si>
    <t>слушатели, освоившие программу и получившие удостоверение</t>
  </si>
  <si>
    <t>слушатели, получившие сертификат</t>
  </si>
  <si>
    <t>слушатели, имеющие документально подтвержденные достижения по теме Программы:</t>
  </si>
  <si>
    <t>публичное представление промежуточных результатов реализации образовательной Программы:</t>
  </si>
  <si>
    <t xml:space="preserve">ОЦЕНОЧНЫЙ ЛИСТ РЕЙТИНГА РЕЗУЛЬТАТИВНОСТИ ОБРАЗОВАТЕЛЬНЫХ ПРОГРАММ ЦЕНТРОВ ГРАЖДАНСКОГО ОБРАЗОВАНИЯ 2014-2015  </t>
  </si>
  <si>
    <t>доля слушателей, привлеченных из других ОО</t>
  </si>
  <si>
    <t>Программа Центра является частью программы развития ОО</t>
  </si>
  <si>
    <t xml:space="preserve">наличие страницы Центра на сайте образовательной организации  </t>
  </si>
  <si>
    <t>наличие методических материалов Центра на сайте ОО</t>
  </si>
  <si>
    <t>Образовательная программа "ЦГО Школа навигаторов"</t>
  </si>
  <si>
    <t>МАОУ СОШ №37</t>
  </si>
  <si>
    <t>ЦГО "Школа навигаторов"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</si>
</sst>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i/>
      <sz val="11"/>
      <color indexed="16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60"/>
      </bottom>
    </border>
    <border>
      <left style="thin"/>
      <right style="medium">
        <color indexed="60"/>
      </right>
      <top>
        <color indexed="63"/>
      </top>
      <bottom style="thin"/>
    </border>
    <border>
      <left style="thin"/>
      <right style="medium">
        <color indexed="60"/>
      </right>
      <top style="thin"/>
      <bottom style="thin"/>
    </border>
    <border>
      <left>
        <color indexed="63"/>
      </left>
      <right style="medium">
        <color indexed="60"/>
      </right>
      <top style="thin"/>
      <bottom style="medium">
        <color indexed="60"/>
      </bottom>
    </border>
    <border>
      <left style="medium">
        <color indexed="60"/>
      </left>
      <right style="thin"/>
      <top>
        <color indexed="63"/>
      </top>
      <bottom style="medium">
        <color indexed="60"/>
      </bottom>
    </border>
    <border>
      <left>
        <color indexed="63"/>
      </left>
      <right style="thin"/>
      <top>
        <color indexed="63"/>
      </top>
      <bottom style="medium">
        <color indexed="60"/>
      </bottom>
    </border>
    <border>
      <left style="thin"/>
      <right style="thin"/>
      <top>
        <color indexed="63"/>
      </top>
      <bottom style="medium">
        <color indexed="60"/>
      </bottom>
    </border>
    <border>
      <left style="thin"/>
      <right style="medium">
        <color indexed="60"/>
      </right>
      <top>
        <color indexed="63"/>
      </top>
      <bottom style="medium">
        <color indexed="60"/>
      </bottom>
    </border>
    <border>
      <left style="medium">
        <color indexed="60"/>
      </left>
      <right style="thin"/>
      <top style="medium">
        <color indexed="60"/>
      </top>
      <bottom style="thin"/>
    </border>
    <border>
      <left style="thin"/>
      <right style="thin"/>
      <top style="medium">
        <color indexed="60"/>
      </top>
      <bottom>
        <color indexed="63"/>
      </bottom>
    </border>
    <border>
      <left style="thin"/>
      <right style="thin"/>
      <top style="medium">
        <color indexed="60"/>
      </top>
      <bottom style="thin"/>
    </border>
    <border>
      <left style="thin"/>
      <right style="medium">
        <color indexed="60"/>
      </right>
      <top style="medium">
        <color indexed="60"/>
      </top>
      <bottom style="thin"/>
    </border>
    <border>
      <left style="medium">
        <color indexed="60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60"/>
      </left>
      <right style="thin"/>
      <top style="thin"/>
      <bottom style="medium">
        <color indexed="60"/>
      </bottom>
    </border>
    <border>
      <left style="thin"/>
      <right style="thin"/>
      <top style="thin"/>
      <bottom style="medium">
        <color indexed="60"/>
      </bottom>
    </border>
    <border>
      <left style="thin"/>
      <right style="medium">
        <color indexed="60"/>
      </right>
      <top style="thin"/>
      <bottom style="medium">
        <color indexed="60"/>
      </bottom>
    </border>
    <border>
      <left style="medium">
        <color indexed="6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60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60"/>
      </left>
      <right>
        <color indexed="63"/>
      </right>
      <top style="medium">
        <color indexed="60"/>
      </top>
      <bottom style="thin"/>
    </border>
    <border>
      <left style="medium">
        <color indexed="60"/>
      </left>
      <right>
        <color indexed="63"/>
      </right>
      <top style="thin"/>
      <bottom style="thin"/>
    </border>
    <border>
      <left style="medium">
        <color indexed="60"/>
      </left>
      <right>
        <color indexed="63"/>
      </right>
      <top style="medium">
        <color indexed="60"/>
      </top>
      <bottom style="medium"/>
    </border>
    <border>
      <left>
        <color indexed="63"/>
      </left>
      <right>
        <color indexed="63"/>
      </right>
      <top style="medium">
        <color indexed="60"/>
      </top>
      <bottom style="medium"/>
    </border>
    <border>
      <left>
        <color indexed="63"/>
      </left>
      <right style="medium"/>
      <top style="medium">
        <color indexed="60"/>
      </top>
      <bottom style="medium"/>
    </border>
    <border>
      <left style="medium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60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60"/>
      </left>
      <right>
        <color indexed="63"/>
      </right>
      <top style="medium"/>
      <bottom style="medium">
        <color indexed="60"/>
      </bottom>
    </border>
    <border>
      <left>
        <color indexed="63"/>
      </left>
      <right style="medium"/>
      <top style="medium"/>
      <bottom style="medium">
        <color indexed="60"/>
      </bottom>
    </border>
    <border>
      <left style="medium"/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60"/>
      </right>
      <top>
        <color indexed="63"/>
      </top>
      <bottom style="medium">
        <color indexed="60"/>
      </bottom>
    </border>
    <border>
      <left style="medium">
        <color indexed="60"/>
      </left>
      <right>
        <color indexed="63"/>
      </right>
      <top style="thin"/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 style="thin"/>
    </border>
    <border>
      <left style="medium">
        <color indexed="60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>
        <color indexed="60"/>
      </top>
      <bottom style="thin"/>
    </border>
    <border>
      <left>
        <color indexed="63"/>
      </left>
      <right style="thin"/>
      <top style="medium">
        <color indexed="60"/>
      </top>
      <bottom style="thin"/>
    </border>
    <border>
      <left style="medium">
        <color indexed="60"/>
      </left>
      <right>
        <color indexed="63"/>
      </right>
      <top style="thin"/>
      <bottom style="medium">
        <color indexed="60"/>
      </bottom>
    </border>
    <border>
      <left>
        <color indexed="63"/>
      </left>
      <right>
        <color indexed="63"/>
      </right>
      <top style="thin"/>
      <bottom style="medium">
        <color indexed="60"/>
      </bottom>
    </border>
    <border>
      <left>
        <color indexed="63"/>
      </left>
      <right style="thin"/>
      <top style="thin"/>
      <bottom style="medium">
        <color indexed="60"/>
      </bottom>
    </border>
    <border>
      <left>
        <color indexed="63"/>
      </left>
      <right style="thin"/>
      <top style="medium">
        <color indexed="6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medium">
        <color indexed="60"/>
      </right>
      <top style="medium">
        <color indexed="60"/>
      </top>
      <bottom>
        <color indexed="63"/>
      </bottom>
    </border>
    <border>
      <left style="medium">
        <color indexed="60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60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/>
      <protection hidden="1"/>
    </xf>
    <xf numFmtId="0" fontId="5" fillId="33" borderId="10" xfId="0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5" fillId="33" borderId="11" xfId="0" applyFont="1" applyFill="1" applyBorder="1" applyAlignment="1" applyProtection="1">
      <alignment horizontal="center"/>
      <protection hidden="1"/>
    </xf>
    <xf numFmtId="0" fontId="5" fillId="33" borderId="12" xfId="0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 horizontal="center"/>
      <protection hidden="1"/>
    </xf>
    <xf numFmtId="0" fontId="4" fillId="33" borderId="14" xfId="0" applyFont="1" applyFill="1" applyBorder="1" applyAlignment="1" applyProtection="1">
      <alignment horizontal="center"/>
      <protection hidden="1"/>
    </xf>
    <xf numFmtId="0" fontId="1" fillId="34" borderId="15" xfId="0" applyFont="1" applyFill="1" applyBorder="1" applyAlignment="1" applyProtection="1">
      <alignment horizontal="left"/>
      <protection hidden="1"/>
    </xf>
    <xf numFmtId="0" fontId="1" fillId="34" borderId="16" xfId="0" applyFont="1" applyFill="1" applyBorder="1" applyAlignment="1" applyProtection="1">
      <alignment horizontal="left"/>
      <protection hidden="1"/>
    </xf>
    <xf numFmtId="0" fontId="1" fillId="34" borderId="17" xfId="0" applyFont="1" applyFill="1" applyBorder="1" applyAlignment="1" applyProtection="1">
      <alignment horizontal="left"/>
      <protection hidden="1"/>
    </xf>
    <xf numFmtId="0" fontId="8" fillId="35" borderId="18" xfId="0" applyFont="1" applyFill="1" applyBorder="1" applyAlignment="1" applyProtection="1">
      <alignment horizontal="center" vertical="center" wrapText="1"/>
      <protection hidden="1"/>
    </xf>
    <xf numFmtId="0" fontId="8" fillId="35" borderId="19" xfId="0" applyFont="1" applyFill="1" applyBorder="1" applyAlignment="1" applyProtection="1">
      <alignment horizontal="center" vertical="center" textRotation="90" wrapText="1"/>
      <protection hidden="1"/>
    </xf>
    <xf numFmtId="0" fontId="8" fillId="35" borderId="20" xfId="0" applyFont="1" applyFill="1" applyBorder="1" applyAlignment="1" applyProtection="1">
      <alignment horizontal="center" vertical="center" wrapText="1"/>
      <protection hidden="1"/>
    </xf>
    <xf numFmtId="0" fontId="8" fillId="35" borderId="21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1" fillId="34" borderId="23" xfId="0" applyFont="1" applyFill="1" applyBorder="1" applyAlignment="1" applyProtection="1">
      <alignment horizontal="left" vertical="center" wrapText="1"/>
      <protection hidden="1"/>
    </xf>
    <xf numFmtId="0" fontId="1" fillId="34" borderId="24" xfId="0" applyFont="1" applyFill="1" applyBorder="1" applyAlignment="1" applyProtection="1">
      <alignment horizontal="center" vertical="center" wrapText="1"/>
      <protection hidden="1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5" fillId="36" borderId="25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1" fillId="34" borderId="27" xfId="0" applyFont="1" applyFill="1" applyBorder="1" applyAlignment="1" applyProtection="1">
      <alignment horizontal="left" vertical="center" wrapText="1"/>
      <protection hidden="1"/>
    </xf>
    <xf numFmtId="0" fontId="1" fillId="0" borderId="27" xfId="0" applyFont="1" applyBorder="1" applyAlignment="1" applyProtection="1">
      <alignment horizontal="center" vertical="center" wrapText="1"/>
      <protection hidden="1"/>
    </xf>
    <xf numFmtId="0" fontId="5" fillId="36" borderId="16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1" fillId="34" borderId="29" xfId="0" applyFont="1" applyFill="1" applyBorder="1" applyAlignment="1" applyProtection="1">
      <alignment horizontal="left" vertical="center" wrapText="1"/>
      <protection hidden="1"/>
    </xf>
    <xf numFmtId="0" fontId="1" fillId="0" borderId="29" xfId="0" applyFont="1" applyBorder="1" applyAlignment="1" applyProtection="1">
      <alignment horizontal="center" vertical="center" wrapText="1"/>
      <protection hidden="1"/>
    </xf>
    <xf numFmtId="0" fontId="5" fillId="36" borderId="30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1" fillId="34" borderId="32" xfId="0" applyFont="1" applyFill="1" applyBorder="1" applyAlignment="1" applyProtection="1">
      <alignment horizontal="left" vertical="center" wrapText="1"/>
      <protection hidden="1"/>
    </xf>
    <xf numFmtId="0" fontId="5" fillId="36" borderId="15" xfId="0" applyFont="1" applyFill="1" applyBorder="1" applyAlignment="1" applyProtection="1">
      <alignment horizontal="center" vertical="center" wrapText="1"/>
      <protection hidden="1"/>
    </xf>
    <xf numFmtId="0" fontId="1" fillId="34" borderId="27" xfId="0" applyFont="1" applyFill="1" applyBorder="1" applyAlignment="1" applyProtection="1">
      <alignment horizontal="center" vertical="center" wrapText="1"/>
      <protection hidden="1"/>
    </xf>
    <xf numFmtId="0" fontId="6" fillId="35" borderId="33" xfId="0" applyFont="1" applyFill="1" applyBorder="1" applyAlignment="1" applyProtection="1">
      <alignment horizontal="center" vertical="center" wrapText="1"/>
      <protection hidden="1"/>
    </xf>
    <xf numFmtId="0" fontId="1" fillId="34" borderId="34" xfId="0" applyFont="1" applyFill="1" applyBorder="1" applyAlignment="1" applyProtection="1">
      <alignment horizontal="left" vertical="center" wrapText="1"/>
      <protection hidden="1"/>
    </xf>
    <xf numFmtId="0" fontId="6" fillId="35" borderId="35" xfId="0" applyFont="1" applyFill="1" applyBorder="1" applyAlignment="1" applyProtection="1">
      <alignment horizontal="center" vertical="center" wrapText="1"/>
      <protection hidden="1"/>
    </xf>
    <xf numFmtId="0" fontId="1" fillId="34" borderId="24" xfId="0" applyFont="1" applyFill="1" applyBorder="1" applyAlignment="1" applyProtection="1">
      <alignment horizontal="left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wrapText="1"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34" borderId="27" xfId="0" applyFont="1" applyFill="1" applyBorder="1" applyAlignment="1" applyProtection="1">
      <alignment wrapText="1"/>
      <protection hidden="1"/>
    </xf>
    <xf numFmtId="0" fontId="1" fillId="34" borderId="27" xfId="0" applyFont="1" applyFill="1" applyBorder="1" applyAlignment="1" applyProtection="1">
      <alignment vertical="center" wrapText="1"/>
      <protection hidden="1"/>
    </xf>
    <xf numFmtId="0" fontId="7" fillId="35" borderId="21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vertical="center" textRotation="90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hidden="1"/>
    </xf>
    <xf numFmtId="0" fontId="1" fillId="37" borderId="32" xfId="0" applyFont="1" applyFill="1" applyBorder="1" applyAlignment="1" applyProtection="1">
      <alignment horizontal="center"/>
      <protection hidden="1" locked="0"/>
    </xf>
    <xf numFmtId="0" fontId="1" fillId="37" borderId="27" xfId="0" applyFont="1" applyFill="1" applyBorder="1" applyAlignment="1" applyProtection="1">
      <alignment horizontal="center"/>
      <protection hidden="1" locked="0"/>
    </xf>
    <xf numFmtId="0" fontId="1" fillId="37" borderId="29" xfId="0" applyFont="1" applyFill="1" applyBorder="1" applyAlignment="1" applyProtection="1">
      <alignment horizontal="center"/>
      <protection hidden="1" locked="0"/>
    </xf>
    <xf numFmtId="0" fontId="1" fillId="37" borderId="27" xfId="0" applyFont="1" applyFill="1" applyBorder="1" applyAlignment="1" applyProtection="1">
      <alignment horizontal="center" vertical="center" wrapText="1"/>
      <protection hidden="1" locked="0"/>
    </xf>
    <xf numFmtId="0" fontId="1" fillId="37" borderId="29" xfId="0" applyFont="1" applyFill="1" applyBorder="1" applyAlignment="1" applyProtection="1">
      <alignment horizontal="center" vertical="center" wrapText="1"/>
      <protection hidden="1" locked="0"/>
    </xf>
    <xf numFmtId="0" fontId="1" fillId="37" borderId="32" xfId="0" applyFont="1" applyFill="1" applyBorder="1" applyAlignment="1" applyProtection="1">
      <alignment horizontal="center" vertical="center" wrapText="1"/>
      <protection hidden="1" locked="0"/>
    </xf>
    <xf numFmtId="0" fontId="1" fillId="37" borderId="34" xfId="0" applyFont="1" applyFill="1" applyBorder="1" applyAlignment="1" applyProtection="1">
      <alignment horizontal="center" vertical="center" wrapText="1"/>
      <protection hidden="1" locked="0"/>
    </xf>
    <xf numFmtId="0" fontId="1" fillId="37" borderId="24" xfId="0" applyFont="1" applyFill="1" applyBorder="1" applyAlignment="1" applyProtection="1">
      <alignment horizontal="center" vertical="center" wrapText="1"/>
      <protection hidden="1" locked="0"/>
    </xf>
    <xf numFmtId="0" fontId="1" fillId="0" borderId="27" xfId="0" applyFont="1" applyBorder="1" applyAlignment="1" applyProtection="1">
      <alignment horizontal="center" vertical="center" wrapText="1"/>
      <protection hidden="1"/>
    </xf>
    <xf numFmtId="0" fontId="5" fillId="33" borderId="37" xfId="0" applyFont="1" applyFill="1" applyBorder="1" applyAlignment="1" applyProtection="1">
      <alignment horizontal="center"/>
      <protection hidden="1"/>
    </xf>
    <xf numFmtId="0" fontId="5" fillId="33" borderId="38" xfId="0" applyFont="1" applyFill="1" applyBorder="1" applyAlignment="1" applyProtection="1">
      <alignment horizontal="center"/>
      <protection hidden="1"/>
    </xf>
    <xf numFmtId="0" fontId="5" fillId="33" borderId="39" xfId="0" applyFont="1" applyFill="1" applyBorder="1" applyAlignment="1" applyProtection="1">
      <alignment horizontal="center"/>
      <protection hidden="1"/>
    </xf>
    <xf numFmtId="0" fontId="7" fillId="35" borderId="40" xfId="0" applyFont="1" applyFill="1" applyBorder="1" applyAlignment="1" applyProtection="1">
      <alignment horizontal="right" wrapText="1"/>
      <protection hidden="1"/>
    </xf>
    <xf numFmtId="0" fontId="7" fillId="35" borderId="41" xfId="0" applyFont="1" applyFill="1" applyBorder="1" applyAlignment="1" applyProtection="1">
      <alignment horizontal="right" wrapText="1"/>
      <protection hidden="1"/>
    </xf>
    <xf numFmtId="0" fontId="7" fillId="35" borderId="19" xfId="0" applyFont="1" applyFill="1" applyBorder="1" applyAlignment="1" applyProtection="1">
      <alignment horizontal="right" wrapText="1"/>
      <protection hidden="1"/>
    </xf>
    <xf numFmtId="0" fontId="2" fillId="37" borderId="42" xfId="0" applyFont="1" applyFill="1" applyBorder="1" applyAlignment="1" applyProtection="1">
      <alignment horizontal="center"/>
      <protection hidden="1" locked="0"/>
    </xf>
    <xf numFmtId="0" fontId="2" fillId="37" borderId="0" xfId="0" applyFont="1" applyFill="1" applyBorder="1" applyAlignment="1" applyProtection="1">
      <alignment horizontal="center"/>
      <protection hidden="1" locked="0"/>
    </xf>
    <xf numFmtId="0" fontId="2" fillId="37" borderId="43" xfId="0" applyFont="1" applyFill="1" applyBorder="1" applyAlignment="1" applyProtection="1">
      <alignment horizontal="center"/>
      <protection hidden="1" locked="0"/>
    </xf>
    <xf numFmtId="0" fontId="5" fillId="36" borderId="34" xfId="0" applyFont="1" applyFill="1" applyBorder="1" applyAlignment="1" applyProtection="1">
      <alignment horizontal="center" vertical="center" textRotation="90" wrapText="1"/>
      <protection hidden="1"/>
    </xf>
    <xf numFmtId="0" fontId="5" fillId="36" borderId="44" xfId="0" applyFont="1" applyFill="1" applyBorder="1" applyAlignment="1" applyProtection="1">
      <alignment horizontal="center" vertical="center" textRotation="90" wrapText="1"/>
      <protection hidden="1"/>
    </xf>
    <xf numFmtId="0" fontId="5" fillId="36" borderId="32" xfId="0" applyFont="1" applyFill="1" applyBorder="1" applyAlignment="1" applyProtection="1">
      <alignment horizontal="center" vertical="center" textRotation="90" wrapText="1"/>
      <protection hidden="1"/>
    </xf>
    <xf numFmtId="0" fontId="4" fillId="33" borderId="45" xfId="0" applyFont="1" applyFill="1" applyBorder="1" applyAlignment="1" applyProtection="1">
      <alignment horizontal="right"/>
      <protection hidden="1"/>
    </xf>
    <xf numFmtId="0" fontId="4" fillId="33" borderId="46" xfId="0" applyFont="1" applyFill="1" applyBorder="1" applyAlignment="1" applyProtection="1">
      <alignment horizontal="right"/>
      <protection hidden="1"/>
    </xf>
    <xf numFmtId="2" fontId="4" fillId="38" borderId="47" xfId="0" applyNumberFormat="1" applyFont="1" applyFill="1" applyBorder="1" applyAlignment="1" applyProtection="1">
      <alignment horizontal="center"/>
      <protection hidden="1"/>
    </xf>
    <xf numFmtId="2" fontId="4" fillId="38" borderId="48" xfId="0" applyNumberFormat="1" applyFont="1" applyFill="1" applyBorder="1" applyAlignment="1" applyProtection="1">
      <alignment horizontal="center"/>
      <protection hidden="1"/>
    </xf>
    <xf numFmtId="0" fontId="2" fillId="37" borderId="49" xfId="0" applyFont="1" applyFill="1" applyBorder="1" applyAlignment="1" applyProtection="1">
      <alignment horizontal="center"/>
      <protection hidden="1" locked="0"/>
    </xf>
    <xf numFmtId="0" fontId="2" fillId="37" borderId="41" xfId="0" applyFont="1" applyFill="1" applyBorder="1" applyAlignment="1" applyProtection="1">
      <alignment horizontal="center"/>
      <protection hidden="1" locked="0"/>
    </xf>
    <xf numFmtId="0" fontId="2" fillId="37" borderId="50" xfId="0" applyFont="1" applyFill="1" applyBorder="1" applyAlignment="1" applyProtection="1">
      <alignment horizontal="center"/>
      <protection hidden="1" locked="0"/>
    </xf>
    <xf numFmtId="0" fontId="1" fillId="0" borderId="32" xfId="0" applyFont="1" applyBorder="1" applyAlignment="1" applyProtection="1">
      <alignment horizontal="center" vertical="center" wrapText="1"/>
      <protection hidden="1"/>
    </xf>
    <xf numFmtId="0" fontId="6" fillId="35" borderId="51" xfId="0" applyFont="1" applyFill="1" applyBorder="1" applyAlignment="1" applyProtection="1">
      <alignment horizontal="center" vertical="center" wrapText="1"/>
      <protection hidden="1"/>
    </xf>
    <xf numFmtId="0" fontId="6" fillId="35" borderId="52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1" fillId="0" borderId="34" xfId="0" applyFont="1" applyBorder="1" applyAlignment="1" applyProtection="1">
      <alignment horizontal="center" vertical="center" wrapText="1"/>
      <protection hidden="1"/>
    </xf>
    <xf numFmtId="0" fontId="6" fillId="35" borderId="53" xfId="0" applyFont="1" applyFill="1" applyBorder="1" applyAlignment="1" applyProtection="1">
      <alignment horizontal="center" vertical="center" wrapText="1"/>
      <protection hidden="1"/>
    </xf>
    <xf numFmtId="0" fontId="5" fillId="33" borderId="54" xfId="0" applyFont="1" applyFill="1" applyBorder="1" applyAlignment="1" applyProtection="1">
      <alignment horizontal="right"/>
      <protection hidden="1"/>
    </xf>
    <xf numFmtId="0" fontId="5" fillId="33" borderId="55" xfId="0" applyFont="1" applyFill="1" applyBorder="1" applyAlignment="1" applyProtection="1">
      <alignment horizontal="right"/>
      <protection hidden="1"/>
    </xf>
    <xf numFmtId="0" fontId="1" fillId="0" borderId="56" xfId="0" applyFont="1" applyBorder="1" applyAlignment="1" applyProtection="1">
      <alignment horizontal="center" vertical="center" wrapText="1"/>
      <protection hidden="1"/>
    </xf>
    <xf numFmtId="0" fontId="0" fillId="0" borderId="57" xfId="0" applyBorder="1" applyAlignment="1" applyProtection="1">
      <alignment/>
      <protection hidden="1"/>
    </xf>
    <xf numFmtId="0" fontId="5" fillId="36" borderId="23" xfId="0" applyFont="1" applyFill="1" applyBorder="1" applyAlignment="1" applyProtection="1">
      <alignment horizontal="center" vertical="center" textRotation="90" wrapText="1"/>
      <protection hidden="1"/>
    </xf>
    <xf numFmtId="0" fontId="1" fillId="34" borderId="58" xfId="0" applyFont="1" applyFill="1" applyBorder="1" applyAlignment="1" applyProtection="1">
      <alignment horizontal="right"/>
      <protection hidden="1"/>
    </xf>
    <xf numFmtId="0" fontId="1" fillId="34" borderId="59" xfId="0" applyFont="1" applyFill="1" applyBorder="1" applyAlignment="1" applyProtection="1">
      <alignment horizontal="right"/>
      <protection hidden="1"/>
    </xf>
    <xf numFmtId="0" fontId="1" fillId="34" borderId="60" xfId="0" applyFont="1" applyFill="1" applyBorder="1" applyAlignment="1" applyProtection="1">
      <alignment horizontal="right"/>
      <protection hidden="1"/>
    </xf>
    <xf numFmtId="0" fontId="5" fillId="36" borderId="61" xfId="0" applyFont="1" applyFill="1" applyBorder="1" applyAlignment="1" applyProtection="1">
      <alignment horizontal="center" vertical="center" textRotation="90" wrapText="1"/>
      <protection hidden="1"/>
    </xf>
    <xf numFmtId="0" fontId="5" fillId="36" borderId="62" xfId="0" applyFont="1" applyFill="1" applyBorder="1" applyAlignment="1" applyProtection="1">
      <alignment horizontal="center" vertical="center" textRotation="90" wrapText="1"/>
      <protection hidden="1"/>
    </xf>
    <xf numFmtId="0" fontId="5" fillId="36" borderId="19" xfId="0" applyFont="1" applyFill="1" applyBorder="1" applyAlignment="1" applyProtection="1">
      <alignment horizontal="center" vertical="center" textRotation="90" wrapText="1"/>
      <protection hidden="1"/>
    </xf>
    <xf numFmtId="0" fontId="1" fillId="0" borderId="29" xfId="0" applyFont="1" applyBorder="1" applyAlignment="1" applyProtection="1">
      <alignment horizontal="center" vertical="center" wrapText="1"/>
      <protection hidden="1"/>
    </xf>
    <xf numFmtId="0" fontId="9" fillId="4" borderId="63" xfId="0" applyFont="1" applyFill="1" applyBorder="1" applyAlignment="1" applyProtection="1">
      <alignment horizontal="center" vertical="center" wrapText="1"/>
      <protection hidden="1"/>
    </xf>
    <xf numFmtId="0" fontId="9" fillId="4" borderId="64" xfId="0" applyFont="1" applyFill="1" applyBorder="1" applyAlignment="1" applyProtection="1">
      <alignment horizontal="center" vertical="center" wrapText="1"/>
      <protection hidden="1"/>
    </xf>
    <xf numFmtId="0" fontId="9" fillId="4" borderId="65" xfId="0" applyFont="1" applyFill="1" applyBorder="1" applyAlignment="1" applyProtection="1">
      <alignment horizontal="center" vertical="center" wrapText="1"/>
      <protection hidden="1"/>
    </xf>
    <xf numFmtId="0" fontId="9" fillId="4" borderId="42" xfId="0" applyFont="1" applyFill="1" applyBorder="1" applyAlignment="1" applyProtection="1">
      <alignment horizontal="center" vertical="center" wrapText="1"/>
      <protection hidden="1"/>
    </xf>
    <xf numFmtId="0" fontId="9" fillId="4" borderId="0" xfId="0" applyFont="1" applyFill="1" applyBorder="1" applyAlignment="1" applyProtection="1">
      <alignment horizontal="center" vertical="center" wrapText="1"/>
      <protection hidden="1"/>
    </xf>
    <xf numFmtId="0" fontId="9" fillId="4" borderId="43" xfId="0" applyFont="1" applyFill="1" applyBorder="1" applyAlignment="1" applyProtection="1">
      <alignment horizontal="center" vertical="center" wrapText="1"/>
      <protection hidden="1"/>
    </xf>
    <xf numFmtId="0" fontId="5" fillId="36" borderId="20" xfId="0" applyFont="1" applyFill="1" applyBorder="1" applyAlignment="1" applyProtection="1">
      <alignment horizontal="center" vertical="center" textRotation="90" wrapText="1"/>
      <protection hidden="1"/>
    </xf>
    <xf numFmtId="0" fontId="5" fillId="33" borderId="66" xfId="0" applyFont="1" applyFill="1" applyBorder="1" applyAlignment="1" applyProtection="1">
      <alignment horizontal="right"/>
      <protection hidden="1"/>
    </xf>
    <xf numFmtId="0" fontId="5" fillId="33" borderId="67" xfId="0" applyFont="1" applyFill="1" applyBorder="1" applyAlignment="1" applyProtection="1">
      <alignment horizontal="right"/>
      <protection hidden="1"/>
    </xf>
    <xf numFmtId="0" fontId="5" fillId="33" borderId="36" xfId="0" applyFont="1" applyFill="1" applyBorder="1" applyAlignment="1" applyProtection="1">
      <alignment horizontal="right"/>
      <protection hidden="1"/>
    </xf>
    <xf numFmtId="0" fontId="5" fillId="33" borderId="68" xfId="0" applyFont="1" applyFill="1" applyBorder="1" applyAlignment="1" applyProtection="1">
      <alignment horizontal="right"/>
      <protection hidden="1"/>
    </xf>
    <xf numFmtId="0" fontId="1" fillId="34" borderId="53" xfId="0" applyFont="1" applyFill="1" applyBorder="1" applyAlignment="1" applyProtection="1">
      <alignment horizontal="right"/>
      <protection hidden="1"/>
    </xf>
    <xf numFmtId="0" fontId="1" fillId="34" borderId="69" xfId="0" applyFont="1" applyFill="1" applyBorder="1" applyAlignment="1" applyProtection="1">
      <alignment horizontal="right"/>
      <protection hidden="1"/>
    </xf>
    <xf numFmtId="0" fontId="1" fillId="34" borderId="70" xfId="0" applyFont="1" applyFill="1" applyBorder="1" applyAlignment="1" applyProtection="1">
      <alignment horizontal="right"/>
      <protection hidden="1"/>
    </xf>
    <xf numFmtId="0" fontId="1" fillId="34" borderId="36" xfId="0" applyFont="1" applyFill="1" applyBorder="1" applyAlignment="1" applyProtection="1">
      <alignment horizontal="right"/>
      <protection hidden="1"/>
    </xf>
    <xf numFmtId="0" fontId="1" fillId="34" borderId="71" xfId="0" applyFont="1" applyFill="1" applyBorder="1" applyAlignment="1" applyProtection="1">
      <alignment horizontal="right"/>
      <protection hidden="1"/>
    </xf>
    <xf numFmtId="0" fontId="1" fillId="34" borderId="68" xfId="0" applyFont="1" applyFill="1" applyBorder="1" applyAlignment="1" applyProtection="1">
      <alignment horizontal="right"/>
      <protection hidden="1"/>
    </xf>
    <xf numFmtId="0" fontId="8" fillId="35" borderId="20" xfId="0" applyFont="1" applyFill="1" applyBorder="1" applyAlignment="1" applyProtection="1">
      <alignment horizontal="center" vertical="center" wrapText="1"/>
      <protection hidden="1"/>
    </xf>
    <xf numFmtId="0" fontId="1" fillId="0" borderId="72" xfId="0" applyFont="1" applyBorder="1" applyAlignment="1" applyProtection="1">
      <alignment horizontal="center" vertical="center" wrapText="1"/>
      <protection hidden="1"/>
    </xf>
    <xf numFmtId="0" fontId="1" fillId="0" borderId="68" xfId="0" applyFont="1" applyBorder="1" applyAlignment="1" applyProtection="1">
      <alignment horizontal="center" vertical="center" wrapText="1"/>
      <protection hidden="1"/>
    </xf>
    <xf numFmtId="0" fontId="1" fillId="33" borderId="72" xfId="0" applyFont="1" applyFill="1" applyBorder="1" applyAlignment="1" applyProtection="1">
      <alignment horizontal="left" wrapText="1"/>
      <protection hidden="1"/>
    </xf>
    <xf numFmtId="0" fontId="1" fillId="33" borderId="71" xfId="0" applyFont="1" applyFill="1" applyBorder="1" applyAlignment="1" applyProtection="1">
      <alignment horizontal="left" wrapText="1"/>
      <protection hidden="1"/>
    </xf>
    <xf numFmtId="0" fontId="1" fillId="33" borderId="73" xfId="0" applyFont="1" applyFill="1" applyBorder="1" applyAlignment="1" applyProtection="1">
      <alignment horizontal="left" wrapText="1"/>
      <protection hidden="1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1" fillId="33" borderId="72" xfId="0" applyFont="1" applyFill="1" applyBorder="1" applyAlignment="1" applyProtection="1">
      <alignment horizontal="left" vertical="center" wrapText="1"/>
      <protection hidden="1"/>
    </xf>
    <xf numFmtId="0" fontId="1" fillId="33" borderId="71" xfId="0" applyFont="1" applyFill="1" applyBorder="1" applyAlignment="1" applyProtection="1">
      <alignment horizontal="left" vertical="center" wrapText="1"/>
      <protection hidden="1"/>
    </xf>
    <xf numFmtId="0" fontId="1" fillId="33" borderId="73" xfId="0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X88"/>
  <sheetViews>
    <sheetView tabSelected="1" zoomScalePageLayoutView="0" workbookViewId="0" topLeftCell="A1">
      <selection activeCell="D5" sqref="D5:I5"/>
    </sheetView>
  </sheetViews>
  <sheetFormatPr defaultColWidth="9.00390625" defaultRowHeight="12.75"/>
  <cols>
    <col min="1" max="1" width="4.875" style="2" customWidth="1"/>
    <col min="2" max="2" width="6.625" style="2" customWidth="1"/>
    <col min="3" max="3" width="11.00390625" style="2" customWidth="1"/>
    <col min="4" max="4" width="33.25390625" style="2" customWidth="1"/>
    <col min="5" max="5" width="12.125" style="2" customWidth="1"/>
    <col min="6" max="6" width="13.75390625" style="2" customWidth="1"/>
    <col min="7" max="7" width="14.00390625" style="2" customWidth="1"/>
    <col min="8" max="8" width="14.875" style="2" customWidth="1"/>
    <col min="9" max="9" width="17.75390625" style="2" customWidth="1"/>
    <col min="10" max="10" width="9.625" style="2" customWidth="1"/>
    <col min="11" max="16384" width="9.125" style="2" customWidth="1"/>
  </cols>
  <sheetData>
    <row r="1" spans="1:12" ht="18" customHeight="1" thickBot="1">
      <c r="A1" s="60" t="s">
        <v>71</v>
      </c>
      <c r="B1" s="61"/>
      <c r="C1" s="62"/>
      <c r="D1" s="97" t="s">
        <v>113</v>
      </c>
      <c r="E1" s="98"/>
      <c r="F1" s="98"/>
      <c r="G1" s="98"/>
      <c r="H1" s="98"/>
      <c r="I1" s="99"/>
      <c r="J1" s="1"/>
      <c r="K1" s="1"/>
      <c r="L1" s="1"/>
    </row>
    <row r="2" spans="1:12" ht="15">
      <c r="A2" s="104" t="s">
        <v>26</v>
      </c>
      <c r="B2" s="105"/>
      <c r="C2" s="3">
        <f>SUM(I13:I22)</f>
        <v>14</v>
      </c>
      <c r="D2" s="100"/>
      <c r="E2" s="101"/>
      <c r="F2" s="101"/>
      <c r="G2" s="101"/>
      <c r="H2" s="101"/>
      <c r="I2" s="102"/>
      <c r="J2" s="4"/>
      <c r="K2" s="1"/>
      <c r="L2" s="1"/>
    </row>
    <row r="3" spans="1:12" ht="15">
      <c r="A3" s="106" t="s">
        <v>27</v>
      </c>
      <c r="B3" s="107"/>
      <c r="C3" s="5">
        <f>SUM(I23:I38)</f>
        <v>19.1</v>
      </c>
      <c r="D3" s="100"/>
      <c r="E3" s="101"/>
      <c r="F3" s="101"/>
      <c r="G3" s="101"/>
      <c r="H3" s="101"/>
      <c r="I3" s="102"/>
      <c r="J3" s="1"/>
      <c r="K3" s="1"/>
      <c r="L3" s="1"/>
    </row>
    <row r="4" spans="1:10" ht="16.5" thickBot="1">
      <c r="A4" s="85" t="s">
        <v>28</v>
      </c>
      <c r="B4" s="86"/>
      <c r="C4" s="6">
        <f>SUM(I39:I41,I43:I46,I48:I51,I53:I62,I64:I67)</f>
        <v>30.280000000000005</v>
      </c>
      <c r="D4" s="66" t="s">
        <v>119</v>
      </c>
      <c r="E4" s="67"/>
      <c r="F4" s="67"/>
      <c r="G4" s="67"/>
      <c r="H4" s="67"/>
      <c r="I4" s="68"/>
      <c r="J4" s="7"/>
    </row>
    <row r="5" spans="1:10" ht="16.5" thickBot="1">
      <c r="A5" s="72" t="s">
        <v>30</v>
      </c>
      <c r="B5" s="73"/>
      <c r="C5" s="8">
        <f>SUM(C2:C4)</f>
        <v>63.38000000000001</v>
      </c>
      <c r="D5" s="66" t="s">
        <v>120</v>
      </c>
      <c r="E5" s="67"/>
      <c r="F5" s="67"/>
      <c r="G5" s="67"/>
      <c r="H5" s="67"/>
      <c r="I5" s="68"/>
      <c r="J5" s="7"/>
    </row>
    <row r="6" spans="1:10" ht="16.5" thickBot="1">
      <c r="A6" s="74">
        <v>1</v>
      </c>
      <c r="B6" s="75"/>
      <c r="C6" s="9">
        <f>C5*A6</f>
        <v>63.38000000000001</v>
      </c>
      <c r="D6" s="76" t="s">
        <v>118</v>
      </c>
      <c r="E6" s="77"/>
      <c r="F6" s="77"/>
      <c r="G6" s="77"/>
      <c r="H6" s="77"/>
      <c r="I6" s="78"/>
      <c r="J6" s="7"/>
    </row>
    <row r="7" spans="1:9" ht="15">
      <c r="A7" s="108" t="s">
        <v>88</v>
      </c>
      <c r="B7" s="109"/>
      <c r="C7" s="109"/>
      <c r="D7" s="109"/>
      <c r="E7" s="109"/>
      <c r="F7" s="109"/>
      <c r="G7" s="110"/>
      <c r="H7" s="51">
        <v>83</v>
      </c>
      <c r="I7" s="10" t="s">
        <v>42</v>
      </c>
    </row>
    <row r="8" spans="1:9" ht="15">
      <c r="A8" s="111" t="s">
        <v>74</v>
      </c>
      <c r="B8" s="112"/>
      <c r="C8" s="112"/>
      <c r="D8" s="112"/>
      <c r="E8" s="112"/>
      <c r="F8" s="112"/>
      <c r="G8" s="113"/>
      <c r="H8" s="52">
        <v>5</v>
      </c>
      <c r="I8" s="11" t="s">
        <v>42</v>
      </c>
    </row>
    <row r="9" spans="1:9" ht="15">
      <c r="A9" s="111" t="s">
        <v>79</v>
      </c>
      <c r="B9" s="112"/>
      <c r="C9" s="112"/>
      <c r="D9" s="112"/>
      <c r="E9" s="112"/>
      <c r="F9" s="112"/>
      <c r="G9" s="113"/>
      <c r="H9" s="52">
        <v>7</v>
      </c>
      <c r="I9" s="11" t="s">
        <v>42</v>
      </c>
    </row>
    <row r="10" spans="1:9" ht="15">
      <c r="A10" s="111" t="s">
        <v>22</v>
      </c>
      <c r="B10" s="112"/>
      <c r="C10" s="112"/>
      <c r="D10" s="112"/>
      <c r="E10" s="112"/>
      <c r="F10" s="112"/>
      <c r="G10" s="113"/>
      <c r="H10" s="52">
        <v>10</v>
      </c>
      <c r="I10" s="11" t="s">
        <v>42</v>
      </c>
    </row>
    <row r="11" spans="1:9" ht="15.75" thickBot="1">
      <c r="A11" s="90" t="s">
        <v>75</v>
      </c>
      <c r="B11" s="91"/>
      <c r="C11" s="91"/>
      <c r="D11" s="91"/>
      <c r="E11" s="91"/>
      <c r="F11" s="91"/>
      <c r="G11" s="92"/>
      <c r="H11" s="53">
        <v>52</v>
      </c>
      <c r="I11" s="12" t="s">
        <v>72</v>
      </c>
    </row>
    <row r="12" spans="1:9" s="17" customFormat="1" ht="53.25" thickBot="1">
      <c r="A12" s="13" t="s">
        <v>35</v>
      </c>
      <c r="B12" s="14" t="s">
        <v>36</v>
      </c>
      <c r="C12" s="114" t="s">
        <v>0</v>
      </c>
      <c r="D12" s="114"/>
      <c r="E12" s="15" t="s">
        <v>7</v>
      </c>
      <c r="F12" s="15" t="s">
        <v>21</v>
      </c>
      <c r="G12" s="15" t="s">
        <v>1</v>
      </c>
      <c r="H12" s="15" t="s">
        <v>2</v>
      </c>
      <c r="I12" s="16" t="s">
        <v>3</v>
      </c>
    </row>
    <row r="13" spans="1:9" ht="45" customHeight="1">
      <c r="A13" s="18">
        <v>1</v>
      </c>
      <c r="B13" s="93" t="s">
        <v>4</v>
      </c>
      <c r="C13" s="89" t="s">
        <v>5</v>
      </c>
      <c r="D13" s="19" t="s">
        <v>104</v>
      </c>
      <c r="E13" s="87" t="s">
        <v>60</v>
      </c>
      <c r="F13" s="88"/>
      <c r="G13" s="20">
        <f>H11</f>
        <v>52</v>
      </c>
      <c r="H13" s="21" t="s">
        <v>73</v>
      </c>
      <c r="I13" s="22">
        <f>IF($G$13&gt;17,1,0)+IF($G$13&gt;24,1,0)+IF($G$13&gt;48,1,0)</f>
        <v>3</v>
      </c>
    </row>
    <row r="14" spans="1:9" ht="45">
      <c r="A14" s="23">
        <v>2</v>
      </c>
      <c r="B14" s="94"/>
      <c r="C14" s="70"/>
      <c r="D14" s="24" t="s">
        <v>80</v>
      </c>
      <c r="E14" s="59" t="s">
        <v>37</v>
      </c>
      <c r="F14" s="59"/>
      <c r="G14" s="54">
        <v>1</v>
      </c>
      <c r="H14" s="25" t="s">
        <v>38</v>
      </c>
      <c r="I14" s="26">
        <f>IF(G14=1,1,0)+IF(G14=2,2,0)</f>
        <v>1</v>
      </c>
    </row>
    <row r="15" spans="1:9" ht="45">
      <c r="A15" s="23">
        <v>3</v>
      </c>
      <c r="B15" s="94"/>
      <c r="C15" s="70"/>
      <c r="D15" s="24" t="s">
        <v>81</v>
      </c>
      <c r="E15" s="59" t="s">
        <v>39</v>
      </c>
      <c r="F15" s="59"/>
      <c r="G15" s="54">
        <v>2</v>
      </c>
      <c r="H15" s="25" t="s">
        <v>38</v>
      </c>
      <c r="I15" s="26">
        <f>IF(G15=1,1,0)+IF(G15=2,2,0)</f>
        <v>2</v>
      </c>
    </row>
    <row r="16" spans="1:9" ht="30">
      <c r="A16" s="23">
        <v>4</v>
      </c>
      <c r="B16" s="94"/>
      <c r="C16" s="71"/>
      <c r="D16" s="24" t="s">
        <v>84</v>
      </c>
      <c r="E16" s="59" t="s">
        <v>90</v>
      </c>
      <c r="F16" s="59"/>
      <c r="G16" s="54">
        <v>1</v>
      </c>
      <c r="H16" s="25" t="s">
        <v>67</v>
      </c>
      <c r="I16" s="26">
        <f>IF(G16=1,1,0)</f>
        <v>1</v>
      </c>
    </row>
    <row r="17" spans="1:9" ht="30">
      <c r="A17" s="23">
        <v>5</v>
      </c>
      <c r="B17" s="94"/>
      <c r="C17" s="69" t="s">
        <v>6</v>
      </c>
      <c r="D17" s="24" t="s">
        <v>83</v>
      </c>
      <c r="E17" s="59" t="s">
        <v>40</v>
      </c>
      <c r="F17" s="59"/>
      <c r="G17" s="54">
        <v>3</v>
      </c>
      <c r="H17" s="25" t="s">
        <v>38</v>
      </c>
      <c r="I17" s="26">
        <f>IF(G17=1,1,0)+IF(G17=2,2,0)</f>
        <v>0</v>
      </c>
    </row>
    <row r="18" spans="1:9" ht="45">
      <c r="A18" s="23">
        <v>6</v>
      </c>
      <c r="B18" s="94"/>
      <c r="C18" s="70"/>
      <c r="D18" s="24" t="s">
        <v>23</v>
      </c>
      <c r="E18" s="59" t="s">
        <v>82</v>
      </c>
      <c r="F18" s="59"/>
      <c r="G18" s="54">
        <v>1</v>
      </c>
      <c r="H18" s="27" t="s">
        <v>44</v>
      </c>
      <c r="I18" s="26">
        <f>IF(G18=1,3,0)</f>
        <v>3</v>
      </c>
    </row>
    <row r="19" spans="1:9" ht="45">
      <c r="A19" s="23">
        <v>7</v>
      </c>
      <c r="B19" s="94"/>
      <c r="C19" s="70"/>
      <c r="D19" s="24" t="s">
        <v>92</v>
      </c>
      <c r="E19" s="59" t="s">
        <v>82</v>
      </c>
      <c r="F19" s="59"/>
      <c r="G19" s="54">
        <v>1</v>
      </c>
      <c r="H19" s="25" t="s">
        <v>43</v>
      </c>
      <c r="I19" s="26">
        <f>IF(G19=1,2,0)</f>
        <v>2</v>
      </c>
    </row>
    <row r="20" spans="1:9" ht="30">
      <c r="A20" s="23">
        <v>8</v>
      </c>
      <c r="B20" s="94"/>
      <c r="C20" s="71"/>
      <c r="D20" s="24" t="s">
        <v>114</v>
      </c>
      <c r="E20" s="59" t="s">
        <v>48</v>
      </c>
      <c r="F20" s="59"/>
      <c r="G20" s="54">
        <v>0</v>
      </c>
      <c r="H20" s="25" t="s">
        <v>46</v>
      </c>
      <c r="I20" s="26">
        <f>ROUND((G20/H7*3),1)</f>
        <v>0</v>
      </c>
    </row>
    <row r="21" spans="1:9" ht="34.5" customHeight="1">
      <c r="A21" s="23">
        <v>9</v>
      </c>
      <c r="B21" s="94"/>
      <c r="C21" s="69" t="s">
        <v>8</v>
      </c>
      <c r="D21" s="24" t="s">
        <v>95</v>
      </c>
      <c r="E21" s="59" t="s">
        <v>82</v>
      </c>
      <c r="F21" s="59"/>
      <c r="G21" s="54">
        <v>1</v>
      </c>
      <c r="H21" s="27" t="s">
        <v>93</v>
      </c>
      <c r="I21" s="26">
        <f>IF(G21=1,1.5,1)</f>
        <v>1.5</v>
      </c>
    </row>
    <row r="22" spans="1:13" ht="34.5" customHeight="1" thickBot="1">
      <c r="A22" s="28">
        <v>10</v>
      </c>
      <c r="B22" s="95"/>
      <c r="C22" s="103"/>
      <c r="D22" s="29" t="s">
        <v>94</v>
      </c>
      <c r="E22" s="96" t="s">
        <v>82</v>
      </c>
      <c r="F22" s="96"/>
      <c r="G22" s="55">
        <v>1</v>
      </c>
      <c r="H22" s="30" t="s">
        <v>66</v>
      </c>
      <c r="I22" s="31">
        <f>IF(G22=1,0.5,0)</f>
        <v>0.5</v>
      </c>
      <c r="J22" s="17"/>
      <c r="K22" s="17"/>
      <c r="L22" s="17"/>
      <c r="M22" s="17"/>
    </row>
    <row r="23" spans="1:9" ht="45">
      <c r="A23" s="32">
        <v>11</v>
      </c>
      <c r="B23" s="94" t="s">
        <v>13</v>
      </c>
      <c r="C23" s="70" t="s">
        <v>9</v>
      </c>
      <c r="D23" s="33" t="s">
        <v>47</v>
      </c>
      <c r="E23" s="79" t="s">
        <v>96</v>
      </c>
      <c r="F23" s="79"/>
      <c r="G23" s="56">
        <v>1</v>
      </c>
      <c r="H23" s="25" t="s">
        <v>50</v>
      </c>
      <c r="I23" s="34">
        <f>IF(G23=1,2,1)</f>
        <v>2</v>
      </c>
    </row>
    <row r="24" spans="1:9" ht="30">
      <c r="A24" s="23">
        <v>12</v>
      </c>
      <c r="B24" s="94"/>
      <c r="C24" s="70"/>
      <c r="D24" s="24" t="s">
        <v>97</v>
      </c>
      <c r="E24" s="59" t="s">
        <v>48</v>
      </c>
      <c r="F24" s="59"/>
      <c r="G24" s="54">
        <v>12</v>
      </c>
      <c r="H24" s="25" t="s">
        <v>41</v>
      </c>
      <c r="I24" s="26">
        <f>ROUND((G24/(H8+H9+H10)*2),1)</f>
        <v>1.1</v>
      </c>
    </row>
    <row r="25" spans="1:9" ht="30">
      <c r="A25" s="32">
        <v>13</v>
      </c>
      <c r="B25" s="94"/>
      <c r="C25" s="70"/>
      <c r="D25" s="24" t="s">
        <v>29</v>
      </c>
      <c r="E25" s="59" t="s">
        <v>48</v>
      </c>
      <c r="F25" s="59"/>
      <c r="G25" s="35">
        <f>H10</f>
        <v>10</v>
      </c>
      <c r="H25" s="25" t="s">
        <v>41</v>
      </c>
      <c r="I25" s="26">
        <f>ROUND((G25/(H9+H10+H8)*2),1)</f>
        <v>0.9</v>
      </c>
    </row>
    <row r="26" spans="1:9" ht="30">
      <c r="A26" s="23">
        <v>14</v>
      </c>
      <c r="B26" s="94"/>
      <c r="C26" s="71"/>
      <c r="D26" s="24" t="s">
        <v>76</v>
      </c>
      <c r="E26" s="59" t="s">
        <v>48</v>
      </c>
      <c r="F26" s="59"/>
      <c r="G26" s="35">
        <f>H9</f>
        <v>7</v>
      </c>
      <c r="H26" s="25" t="s">
        <v>41</v>
      </c>
      <c r="I26" s="26">
        <f>ROUND((G26/(H10+H9+H8)*2),1)</f>
        <v>0.6</v>
      </c>
    </row>
    <row r="27" spans="1:9" ht="45">
      <c r="A27" s="32">
        <v>15</v>
      </c>
      <c r="B27" s="94"/>
      <c r="C27" s="69" t="s">
        <v>10</v>
      </c>
      <c r="D27" s="24" t="s">
        <v>49</v>
      </c>
      <c r="E27" s="59" t="s">
        <v>82</v>
      </c>
      <c r="F27" s="59"/>
      <c r="G27" s="54">
        <v>1</v>
      </c>
      <c r="H27" s="25" t="s">
        <v>50</v>
      </c>
      <c r="I27" s="26">
        <f>IF(G27=1,2,1)</f>
        <v>2</v>
      </c>
    </row>
    <row r="28" spans="1:9" ht="30">
      <c r="A28" s="23">
        <v>16</v>
      </c>
      <c r="B28" s="94"/>
      <c r="C28" s="70"/>
      <c r="D28" s="24" t="s">
        <v>11</v>
      </c>
      <c r="E28" s="59" t="s">
        <v>82</v>
      </c>
      <c r="F28" s="59"/>
      <c r="G28" s="54">
        <v>1</v>
      </c>
      <c r="H28" s="25" t="s">
        <v>43</v>
      </c>
      <c r="I28" s="26">
        <f>IF(G28=1,2,0)</f>
        <v>2</v>
      </c>
    </row>
    <row r="29" spans="1:9" ht="45">
      <c r="A29" s="32">
        <v>17</v>
      </c>
      <c r="B29" s="94"/>
      <c r="C29" s="71"/>
      <c r="D29" s="24" t="s">
        <v>12</v>
      </c>
      <c r="E29" s="59" t="s">
        <v>105</v>
      </c>
      <c r="F29" s="59"/>
      <c r="G29" s="54">
        <v>1</v>
      </c>
      <c r="H29" s="25" t="s">
        <v>98</v>
      </c>
      <c r="I29" s="26">
        <f>IF(G29=1,1,0)+IF(G29=2,0.5,0)</f>
        <v>1</v>
      </c>
    </row>
    <row r="30" spans="1:9" ht="30">
      <c r="A30" s="23">
        <v>18</v>
      </c>
      <c r="B30" s="94"/>
      <c r="C30" s="69" t="s">
        <v>24</v>
      </c>
      <c r="D30" s="24" t="s">
        <v>116</v>
      </c>
      <c r="E30" s="59" t="s">
        <v>82</v>
      </c>
      <c r="F30" s="59"/>
      <c r="G30" s="54">
        <v>1</v>
      </c>
      <c r="H30" s="25" t="s">
        <v>67</v>
      </c>
      <c r="I30" s="26">
        <f>IF(G30=1,1,0)</f>
        <v>1</v>
      </c>
    </row>
    <row r="31" spans="1:9" ht="30">
      <c r="A31" s="32">
        <v>19</v>
      </c>
      <c r="B31" s="94"/>
      <c r="C31" s="70"/>
      <c r="D31" s="24" t="s">
        <v>106</v>
      </c>
      <c r="E31" s="59" t="s">
        <v>99</v>
      </c>
      <c r="F31" s="59"/>
      <c r="G31" s="54">
        <v>2</v>
      </c>
      <c r="H31" s="25" t="s">
        <v>98</v>
      </c>
      <c r="I31" s="26">
        <f>IF(G31=1,1,0)+IF(G31=2,0.5,0)</f>
        <v>0.5</v>
      </c>
    </row>
    <row r="32" spans="1:9" ht="30">
      <c r="A32" s="23">
        <v>20</v>
      </c>
      <c r="B32" s="94"/>
      <c r="C32" s="70"/>
      <c r="D32" s="24" t="s">
        <v>101</v>
      </c>
      <c r="E32" s="59" t="s">
        <v>107</v>
      </c>
      <c r="F32" s="59"/>
      <c r="G32" s="54">
        <v>1</v>
      </c>
      <c r="H32" s="25" t="s">
        <v>98</v>
      </c>
      <c r="I32" s="26">
        <f>IF(G32=1,1,0)+IF(G32=2,0.5,0)</f>
        <v>1</v>
      </c>
    </row>
    <row r="33" spans="1:9" ht="30">
      <c r="A33" s="32">
        <v>21</v>
      </c>
      <c r="B33" s="94"/>
      <c r="C33" s="70"/>
      <c r="D33" s="24" t="s">
        <v>117</v>
      </c>
      <c r="E33" s="59" t="s">
        <v>82</v>
      </c>
      <c r="F33" s="59"/>
      <c r="G33" s="54">
        <v>1</v>
      </c>
      <c r="H33" s="25" t="s">
        <v>67</v>
      </c>
      <c r="I33" s="26">
        <f>IF(G33=1,1,0)</f>
        <v>1</v>
      </c>
    </row>
    <row r="34" spans="1:9" ht="15">
      <c r="A34" s="23">
        <v>22</v>
      </c>
      <c r="B34" s="94"/>
      <c r="C34" s="70"/>
      <c r="D34" s="24" t="s">
        <v>25</v>
      </c>
      <c r="E34" s="59" t="s">
        <v>82</v>
      </c>
      <c r="F34" s="59"/>
      <c r="G34" s="54">
        <v>1</v>
      </c>
      <c r="H34" s="25" t="s">
        <v>66</v>
      </c>
      <c r="I34" s="26">
        <f>IF(G34=1,0.5,0)</f>
        <v>0.5</v>
      </c>
    </row>
    <row r="35" spans="1:9" ht="30">
      <c r="A35" s="32">
        <v>23</v>
      </c>
      <c r="B35" s="94"/>
      <c r="C35" s="70"/>
      <c r="D35" s="24" t="s">
        <v>100</v>
      </c>
      <c r="E35" s="59" t="s">
        <v>82</v>
      </c>
      <c r="F35" s="59"/>
      <c r="G35" s="54">
        <v>1</v>
      </c>
      <c r="H35" s="25" t="s">
        <v>66</v>
      </c>
      <c r="I35" s="26">
        <f>IF(G35=1,0.5,0)</f>
        <v>0.5</v>
      </c>
    </row>
    <row r="36" spans="1:9" ht="30">
      <c r="A36" s="23">
        <v>24</v>
      </c>
      <c r="B36" s="94"/>
      <c r="C36" s="71"/>
      <c r="D36" s="24" t="s">
        <v>51</v>
      </c>
      <c r="E36" s="59" t="s">
        <v>82</v>
      </c>
      <c r="F36" s="59"/>
      <c r="G36" s="54">
        <v>1</v>
      </c>
      <c r="H36" s="25" t="s">
        <v>67</v>
      </c>
      <c r="I36" s="26">
        <f>IF(G36=1,1,0)</f>
        <v>1</v>
      </c>
    </row>
    <row r="37" spans="1:9" ht="45">
      <c r="A37" s="32">
        <v>25</v>
      </c>
      <c r="B37" s="94"/>
      <c r="C37" s="69" t="s">
        <v>17</v>
      </c>
      <c r="D37" s="24" t="s">
        <v>18</v>
      </c>
      <c r="E37" s="83" t="s">
        <v>102</v>
      </c>
      <c r="F37" s="83"/>
      <c r="G37" s="54">
        <v>1</v>
      </c>
      <c r="H37" s="25" t="s">
        <v>103</v>
      </c>
      <c r="I37" s="26">
        <f>IF(G37=1,2,0)+IF(G37=2,1,0)</f>
        <v>2</v>
      </c>
    </row>
    <row r="38" spans="1:13" ht="60.75" thickBot="1">
      <c r="A38" s="36">
        <v>26</v>
      </c>
      <c r="B38" s="94"/>
      <c r="C38" s="70"/>
      <c r="D38" s="37" t="s">
        <v>19</v>
      </c>
      <c r="E38" s="83" t="s">
        <v>102</v>
      </c>
      <c r="F38" s="83"/>
      <c r="G38" s="57">
        <v>1</v>
      </c>
      <c r="H38" s="25" t="s">
        <v>103</v>
      </c>
      <c r="I38" s="26">
        <f>IF(G38=1,2,0)+IF(G38=2,1,0)</f>
        <v>2</v>
      </c>
      <c r="J38" s="17"/>
      <c r="K38" s="17"/>
      <c r="L38" s="17"/>
      <c r="M38" s="17"/>
    </row>
    <row r="39" spans="1:9" ht="49.5" customHeight="1">
      <c r="A39" s="38">
        <v>27</v>
      </c>
      <c r="B39" s="89" t="s">
        <v>14</v>
      </c>
      <c r="C39" s="89" t="s">
        <v>15</v>
      </c>
      <c r="D39" s="39" t="s">
        <v>108</v>
      </c>
      <c r="E39" s="120" t="s">
        <v>48</v>
      </c>
      <c r="F39" s="120"/>
      <c r="G39" s="58">
        <v>83</v>
      </c>
      <c r="H39" s="21" t="s">
        <v>41</v>
      </c>
      <c r="I39" s="22">
        <f>ROUND(G39/H7*2,1)</f>
        <v>2</v>
      </c>
    </row>
    <row r="40" spans="1:9" ht="30">
      <c r="A40" s="40">
        <v>28</v>
      </c>
      <c r="B40" s="70"/>
      <c r="C40" s="70"/>
      <c r="D40" s="24" t="s">
        <v>109</v>
      </c>
      <c r="E40" s="59" t="s">
        <v>48</v>
      </c>
      <c r="F40" s="59"/>
      <c r="G40" s="54">
        <v>83</v>
      </c>
      <c r="H40" s="25" t="s">
        <v>45</v>
      </c>
      <c r="I40" s="26">
        <f>ROUND(G40/$H$7*4,1)</f>
        <v>4</v>
      </c>
    </row>
    <row r="41" spans="1:9" ht="30">
      <c r="A41" s="40">
        <v>29</v>
      </c>
      <c r="B41" s="70"/>
      <c r="C41" s="71"/>
      <c r="D41" s="37" t="s">
        <v>110</v>
      </c>
      <c r="E41" s="59" t="s">
        <v>48</v>
      </c>
      <c r="F41" s="59"/>
      <c r="G41" s="54">
        <v>0</v>
      </c>
      <c r="H41" s="25" t="s">
        <v>52</v>
      </c>
      <c r="I41" s="26">
        <f>ROUND(G41/H7*1,1)</f>
        <v>0</v>
      </c>
    </row>
    <row r="42" spans="1:11" ht="15">
      <c r="A42" s="80">
        <v>30</v>
      </c>
      <c r="B42" s="70"/>
      <c r="C42" s="69" t="s">
        <v>16</v>
      </c>
      <c r="D42" s="117" t="s">
        <v>111</v>
      </c>
      <c r="E42" s="118"/>
      <c r="F42" s="118"/>
      <c r="G42" s="118"/>
      <c r="H42" s="118"/>
      <c r="I42" s="119"/>
      <c r="J42" s="41"/>
      <c r="K42" s="4"/>
    </row>
    <row r="43" spans="1:76" ht="23.25" customHeight="1">
      <c r="A43" s="81"/>
      <c r="B43" s="70"/>
      <c r="C43" s="70"/>
      <c r="D43" s="37" t="s">
        <v>54</v>
      </c>
      <c r="E43" s="59" t="s">
        <v>48</v>
      </c>
      <c r="F43" s="59"/>
      <c r="G43" s="54">
        <v>83</v>
      </c>
      <c r="H43" s="25" t="s">
        <v>41</v>
      </c>
      <c r="I43" s="26">
        <f>ROUND(G43/$H$7*2,1)</f>
        <v>2</v>
      </c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</row>
    <row r="44" spans="1:76" ht="21" customHeight="1">
      <c r="A44" s="81"/>
      <c r="B44" s="70"/>
      <c r="C44" s="70"/>
      <c r="D44" s="37" t="s">
        <v>55</v>
      </c>
      <c r="E44" s="59" t="s">
        <v>48</v>
      </c>
      <c r="F44" s="59"/>
      <c r="G44" s="54">
        <v>26</v>
      </c>
      <c r="H44" s="25" t="s">
        <v>46</v>
      </c>
      <c r="I44" s="26">
        <f>ROUND(G44/$H$7*3,1)</f>
        <v>0.9</v>
      </c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</row>
    <row r="45" spans="1:76" ht="21.75" customHeight="1">
      <c r="A45" s="81"/>
      <c r="B45" s="70"/>
      <c r="C45" s="70"/>
      <c r="D45" s="37" t="s">
        <v>56</v>
      </c>
      <c r="E45" s="59" t="s">
        <v>48</v>
      </c>
      <c r="F45" s="59"/>
      <c r="G45" s="54">
        <v>31</v>
      </c>
      <c r="H45" s="25" t="s">
        <v>45</v>
      </c>
      <c r="I45" s="26">
        <f>ROUND(G45/$H$7*4,1)</f>
        <v>1.5</v>
      </c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</row>
    <row r="46" spans="1:76" ht="30">
      <c r="A46" s="84"/>
      <c r="B46" s="70"/>
      <c r="C46" s="71"/>
      <c r="D46" s="37" t="s">
        <v>57</v>
      </c>
      <c r="E46" s="59" t="s">
        <v>48</v>
      </c>
      <c r="F46" s="59"/>
      <c r="G46" s="54">
        <v>14</v>
      </c>
      <c r="H46" s="25" t="s">
        <v>53</v>
      </c>
      <c r="I46" s="26">
        <f>ROUND(G46/$H$7*5,1)</f>
        <v>0.8</v>
      </c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</row>
    <row r="47" spans="1:11" ht="15">
      <c r="A47" s="80">
        <v>31</v>
      </c>
      <c r="B47" s="70"/>
      <c r="C47" s="69" t="s">
        <v>91</v>
      </c>
      <c r="D47" s="117" t="s">
        <v>112</v>
      </c>
      <c r="E47" s="118"/>
      <c r="F47" s="118"/>
      <c r="G47" s="118"/>
      <c r="H47" s="118"/>
      <c r="I47" s="119"/>
      <c r="J47" s="41"/>
      <c r="K47" s="4"/>
    </row>
    <row r="48" spans="1:11" ht="16.5" customHeight="1">
      <c r="A48" s="81"/>
      <c r="B48" s="70"/>
      <c r="C48" s="70"/>
      <c r="D48" s="37" t="s">
        <v>54</v>
      </c>
      <c r="E48" s="59" t="s">
        <v>48</v>
      </c>
      <c r="F48" s="59"/>
      <c r="G48" s="54">
        <v>1</v>
      </c>
      <c r="H48" s="25" t="s">
        <v>58</v>
      </c>
      <c r="I48" s="26">
        <f>G48*0.1</f>
        <v>0.1</v>
      </c>
      <c r="J48" s="43"/>
      <c r="K48" s="4"/>
    </row>
    <row r="49" spans="1:11" ht="15">
      <c r="A49" s="81"/>
      <c r="B49" s="70"/>
      <c r="C49" s="70"/>
      <c r="D49" s="37" t="s">
        <v>55</v>
      </c>
      <c r="E49" s="59" t="s">
        <v>48</v>
      </c>
      <c r="F49" s="59"/>
      <c r="G49" s="54">
        <v>1</v>
      </c>
      <c r="H49" s="25" t="s">
        <v>32</v>
      </c>
      <c r="I49" s="26">
        <f>G49*0.2</f>
        <v>0.2</v>
      </c>
      <c r="J49" s="43"/>
      <c r="K49" s="4"/>
    </row>
    <row r="50" spans="1:11" ht="15">
      <c r="A50" s="81"/>
      <c r="B50" s="70"/>
      <c r="C50" s="70"/>
      <c r="D50" s="37" t="s">
        <v>56</v>
      </c>
      <c r="E50" s="59" t="s">
        <v>48</v>
      </c>
      <c r="F50" s="59"/>
      <c r="G50" s="54">
        <v>8</v>
      </c>
      <c r="H50" s="25" t="s">
        <v>33</v>
      </c>
      <c r="I50" s="26">
        <f>G50*0.3</f>
        <v>2.4</v>
      </c>
      <c r="J50" s="43"/>
      <c r="K50" s="4"/>
    </row>
    <row r="51" spans="1:11" ht="30">
      <c r="A51" s="84"/>
      <c r="B51" s="70"/>
      <c r="C51" s="70"/>
      <c r="D51" s="37" t="s">
        <v>57</v>
      </c>
      <c r="E51" s="59" t="s">
        <v>48</v>
      </c>
      <c r="F51" s="59"/>
      <c r="G51" s="54">
        <v>1</v>
      </c>
      <c r="H51" s="25" t="s">
        <v>31</v>
      </c>
      <c r="I51" s="26">
        <f>G51*0.5</f>
        <v>0.5</v>
      </c>
      <c r="J51" s="43"/>
      <c r="K51" s="4"/>
    </row>
    <row r="52" spans="1:11" ht="15.75" customHeight="1">
      <c r="A52" s="80">
        <v>32</v>
      </c>
      <c r="B52" s="70"/>
      <c r="C52" s="70"/>
      <c r="D52" s="117" t="s">
        <v>59</v>
      </c>
      <c r="E52" s="118"/>
      <c r="F52" s="118"/>
      <c r="G52" s="118"/>
      <c r="H52" s="118"/>
      <c r="I52" s="119"/>
      <c r="J52" s="43"/>
      <c r="K52" s="4"/>
    </row>
    <row r="53" spans="1:11" ht="14.25" customHeight="1">
      <c r="A53" s="81"/>
      <c r="B53" s="70"/>
      <c r="C53" s="70"/>
      <c r="D53" s="37" t="s">
        <v>55</v>
      </c>
      <c r="E53" s="59" t="s">
        <v>48</v>
      </c>
      <c r="F53" s="59"/>
      <c r="G53" s="54">
        <v>3</v>
      </c>
      <c r="H53" s="25" t="s">
        <v>33</v>
      </c>
      <c r="I53" s="26">
        <f>G53*0.3</f>
        <v>0.8999999999999999</v>
      </c>
      <c r="J53" s="43"/>
      <c r="K53" s="4"/>
    </row>
    <row r="54" spans="1:11" ht="15" customHeight="1">
      <c r="A54" s="81"/>
      <c r="B54" s="70"/>
      <c r="C54" s="70"/>
      <c r="D54" s="37" t="s">
        <v>56</v>
      </c>
      <c r="E54" s="59" t="s">
        <v>48</v>
      </c>
      <c r="F54" s="59"/>
      <c r="G54" s="54">
        <v>4</v>
      </c>
      <c r="H54" s="25" t="s">
        <v>31</v>
      </c>
      <c r="I54" s="26">
        <f>G54*0.5</f>
        <v>2</v>
      </c>
      <c r="J54" s="43"/>
      <c r="K54" s="4"/>
    </row>
    <row r="55" spans="1:11" ht="33" customHeight="1">
      <c r="A55" s="84"/>
      <c r="B55" s="70"/>
      <c r="C55" s="70"/>
      <c r="D55" s="37" t="s">
        <v>57</v>
      </c>
      <c r="E55" s="59" t="s">
        <v>48</v>
      </c>
      <c r="F55" s="59"/>
      <c r="G55" s="54">
        <v>1</v>
      </c>
      <c r="H55" s="25" t="s">
        <v>61</v>
      </c>
      <c r="I55" s="26">
        <f>G55*0.7</f>
        <v>0.7</v>
      </c>
      <c r="J55" s="43"/>
      <c r="K55" s="4"/>
    </row>
    <row r="56" spans="1:11" ht="45">
      <c r="A56" s="40">
        <v>33</v>
      </c>
      <c r="B56" s="70"/>
      <c r="C56" s="70"/>
      <c r="D56" s="44" t="s">
        <v>77</v>
      </c>
      <c r="E56" s="115" t="s">
        <v>60</v>
      </c>
      <c r="F56" s="116"/>
      <c r="G56" s="54">
        <v>39</v>
      </c>
      <c r="H56" s="25" t="s">
        <v>62</v>
      </c>
      <c r="I56" s="26">
        <f>G56*0.02</f>
        <v>0.78</v>
      </c>
      <c r="J56" s="43"/>
      <c r="K56" s="4"/>
    </row>
    <row r="57" spans="1:11" ht="45">
      <c r="A57" s="40">
        <v>34</v>
      </c>
      <c r="B57" s="70"/>
      <c r="C57" s="70"/>
      <c r="D57" s="44" t="s">
        <v>65</v>
      </c>
      <c r="E57" s="115" t="s">
        <v>63</v>
      </c>
      <c r="F57" s="116"/>
      <c r="G57" s="54">
        <v>25</v>
      </c>
      <c r="H57" s="25" t="s">
        <v>87</v>
      </c>
      <c r="I57" s="26">
        <f>ROUND(G57*2/24,1)</f>
        <v>2.1</v>
      </c>
      <c r="J57" s="43"/>
      <c r="K57" s="4"/>
    </row>
    <row r="58" spans="1:11" ht="49.5" customHeight="1">
      <c r="A58" s="40">
        <v>35</v>
      </c>
      <c r="B58" s="70"/>
      <c r="C58" s="71"/>
      <c r="D58" s="45" t="s">
        <v>64</v>
      </c>
      <c r="E58" s="115" t="s">
        <v>78</v>
      </c>
      <c r="F58" s="116"/>
      <c r="G58" s="54">
        <v>1</v>
      </c>
      <c r="H58" s="25" t="s">
        <v>86</v>
      </c>
      <c r="I58" s="26">
        <f>G58*0.1</f>
        <v>0.1</v>
      </c>
      <c r="J58" s="43"/>
      <c r="K58" s="4"/>
    </row>
    <row r="59" spans="1:11" ht="30">
      <c r="A59" s="40">
        <v>36</v>
      </c>
      <c r="B59" s="70"/>
      <c r="C59" s="69" t="s">
        <v>20</v>
      </c>
      <c r="D59" s="45" t="s">
        <v>89</v>
      </c>
      <c r="E59" s="59" t="s">
        <v>82</v>
      </c>
      <c r="F59" s="59"/>
      <c r="G59" s="54">
        <v>1</v>
      </c>
      <c r="H59" s="25" t="s">
        <v>43</v>
      </c>
      <c r="I59" s="26">
        <f>IF(G59=1,2,0)</f>
        <v>2</v>
      </c>
      <c r="J59" s="4"/>
      <c r="K59" s="4"/>
    </row>
    <row r="60" spans="1:11" ht="30">
      <c r="A60" s="40">
        <v>37</v>
      </c>
      <c r="B60" s="70"/>
      <c r="C60" s="70"/>
      <c r="D60" s="45" t="s">
        <v>115</v>
      </c>
      <c r="E60" s="59" t="s">
        <v>82</v>
      </c>
      <c r="F60" s="59"/>
      <c r="G60" s="54">
        <v>1</v>
      </c>
      <c r="H60" s="25" t="s">
        <v>67</v>
      </c>
      <c r="I60" s="26">
        <f>IF(G60=1,1,0)</f>
        <v>1</v>
      </c>
      <c r="J60" s="4"/>
      <c r="K60" s="4"/>
    </row>
    <row r="61" spans="1:11" ht="45">
      <c r="A61" s="40">
        <v>38</v>
      </c>
      <c r="B61" s="70"/>
      <c r="C61" s="70"/>
      <c r="D61" s="45" t="s">
        <v>69</v>
      </c>
      <c r="E61" s="59" t="s">
        <v>82</v>
      </c>
      <c r="F61" s="59"/>
      <c r="G61" s="54">
        <v>1</v>
      </c>
      <c r="H61" s="25" t="s">
        <v>43</v>
      </c>
      <c r="I61" s="26">
        <f>IF(G61=1,2,0)</f>
        <v>2</v>
      </c>
      <c r="J61" s="4"/>
      <c r="K61" s="4"/>
    </row>
    <row r="62" spans="1:9" ht="45">
      <c r="A62" s="40">
        <v>39</v>
      </c>
      <c r="B62" s="70"/>
      <c r="C62" s="70"/>
      <c r="D62" s="45" t="s">
        <v>85</v>
      </c>
      <c r="E62" s="59" t="s">
        <v>82</v>
      </c>
      <c r="F62" s="59"/>
      <c r="G62" s="54">
        <v>1</v>
      </c>
      <c r="H62" s="25" t="s">
        <v>67</v>
      </c>
      <c r="I62" s="26">
        <f>IF(G62=1,1,0)</f>
        <v>1</v>
      </c>
    </row>
    <row r="63" spans="1:9" ht="15">
      <c r="A63" s="80">
        <v>40</v>
      </c>
      <c r="B63" s="70"/>
      <c r="C63" s="70"/>
      <c r="D63" s="121" t="s">
        <v>70</v>
      </c>
      <c r="E63" s="122"/>
      <c r="F63" s="122"/>
      <c r="G63" s="122"/>
      <c r="H63" s="122"/>
      <c r="I63" s="123"/>
    </row>
    <row r="64" spans="1:9" ht="15">
      <c r="A64" s="81"/>
      <c r="B64" s="70"/>
      <c r="C64" s="70"/>
      <c r="D64" s="37" t="s">
        <v>54</v>
      </c>
      <c r="E64" s="59" t="s">
        <v>82</v>
      </c>
      <c r="F64" s="59"/>
      <c r="G64" s="54">
        <v>1</v>
      </c>
      <c r="H64" s="25" t="s">
        <v>68</v>
      </c>
      <c r="I64" s="26">
        <f>IF(G64=1,0.3,0)</f>
        <v>0.3</v>
      </c>
    </row>
    <row r="65" spans="1:9" ht="15" customHeight="1">
      <c r="A65" s="81"/>
      <c r="B65" s="70"/>
      <c r="C65" s="70"/>
      <c r="D65" s="37" t="s">
        <v>55</v>
      </c>
      <c r="E65" s="59" t="s">
        <v>82</v>
      </c>
      <c r="F65" s="59"/>
      <c r="G65" s="54">
        <v>0</v>
      </c>
      <c r="H65" s="25" t="s">
        <v>66</v>
      </c>
      <c r="I65" s="26">
        <f>IF(G65=1,0.5,0)</f>
        <v>0</v>
      </c>
    </row>
    <row r="66" spans="1:9" ht="15" customHeight="1">
      <c r="A66" s="81"/>
      <c r="B66" s="70"/>
      <c r="C66" s="70"/>
      <c r="D66" s="37" t="s">
        <v>56</v>
      </c>
      <c r="E66" s="59" t="s">
        <v>82</v>
      </c>
      <c r="F66" s="59"/>
      <c r="G66" s="54">
        <v>1</v>
      </c>
      <c r="H66" s="25" t="s">
        <v>67</v>
      </c>
      <c r="I66" s="26">
        <f>IF(G66=1,1,0)</f>
        <v>1</v>
      </c>
    </row>
    <row r="67" spans="1:9" ht="30.75" thickBot="1">
      <c r="A67" s="82"/>
      <c r="B67" s="103"/>
      <c r="C67" s="103"/>
      <c r="D67" s="29" t="s">
        <v>57</v>
      </c>
      <c r="E67" s="96" t="s">
        <v>82</v>
      </c>
      <c r="F67" s="96"/>
      <c r="G67" s="55">
        <v>1</v>
      </c>
      <c r="H67" s="30" t="s">
        <v>43</v>
      </c>
      <c r="I67" s="31">
        <f>IF(G67=1,2,0)</f>
        <v>2</v>
      </c>
    </row>
    <row r="68" spans="1:9" ht="18.75" customHeight="1" thickBot="1">
      <c r="A68" s="63" t="s">
        <v>34</v>
      </c>
      <c r="B68" s="64"/>
      <c r="C68" s="64"/>
      <c r="D68" s="64"/>
      <c r="E68" s="64"/>
      <c r="F68" s="64"/>
      <c r="G68" s="64"/>
      <c r="H68" s="65"/>
      <c r="I68" s="46">
        <f>SUM(I13:I41,I43:I46,I48:I51,I53:I62,I64:I67)</f>
        <v>63.38</v>
      </c>
    </row>
    <row r="69" spans="1:9" ht="18" customHeight="1">
      <c r="A69" s="41"/>
      <c r="B69" s="47"/>
      <c r="C69" s="48"/>
      <c r="D69" s="49"/>
      <c r="E69" s="50"/>
      <c r="F69" s="50"/>
      <c r="G69" s="50"/>
      <c r="H69" s="50"/>
      <c r="I69" s="50"/>
    </row>
    <row r="70" spans="1:9" ht="15">
      <c r="A70" s="50"/>
      <c r="B70" s="50"/>
      <c r="C70" s="50"/>
      <c r="D70" s="50"/>
      <c r="E70" s="50"/>
      <c r="F70" s="50"/>
      <c r="G70" s="50"/>
      <c r="H70" s="50"/>
      <c r="I70" s="50"/>
    </row>
    <row r="71" spans="1:9" ht="15">
      <c r="A71" s="50"/>
      <c r="B71" s="50"/>
      <c r="C71" s="50"/>
      <c r="D71" s="50"/>
      <c r="E71" s="50"/>
      <c r="F71" s="50"/>
      <c r="G71" s="50"/>
      <c r="H71" s="50"/>
      <c r="I71" s="50"/>
    </row>
    <row r="72" spans="1:9" ht="15">
      <c r="A72" s="50"/>
      <c r="B72" s="50"/>
      <c r="C72" s="50"/>
      <c r="D72" s="50"/>
      <c r="E72" s="50"/>
      <c r="F72" s="50"/>
      <c r="G72" s="50"/>
      <c r="H72" s="50"/>
      <c r="I72" s="50"/>
    </row>
    <row r="73" spans="1:9" ht="15">
      <c r="A73" s="50"/>
      <c r="B73" s="50"/>
      <c r="C73" s="50"/>
      <c r="D73" s="50"/>
      <c r="E73" s="50"/>
      <c r="F73" s="50"/>
      <c r="G73" s="50"/>
      <c r="H73" s="50"/>
      <c r="I73" s="50"/>
    </row>
    <row r="74" spans="1:9" ht="15">
      <c r="A74" s="50"/>
      <c r="B74" s="50"/>
      <c r="C74" s="50"/>
      <c r="D74" s="50"/>
      <c r="E74" s="50"/>
      <c r="F74" s="50"/>
      <c r="G74" s="50"/>
      <c r="H74" s="50"/>
      <c r="I74" s="50"/>
    </row>
    <row r="75" spans="1:9" ht="15">
      <c r="A75" s="50"/>
      <c r="B75" s="50"/>
      <c r="C75" s="50"/>
      <c r="D75" s="50"/>
      <c r="E75" s="50"/>
      <c r="F75" s="50"/>
      <c r="G75" s="50"/>
      <c r="H75" s="50"/>
      <c r="I75" s="50"/>
    </row>
    <row r="76" spans="1:9" ht="15">
      <c r="A76" s="50"/>
      <c r="B76" s="50"/>
      <c r="C76" s="50"/>
      <c r="D76" s="50"/>
      <c r="E76" s="50"/>
      <c r="F76" s="50"/>
      <c r="G76" s="50"/>
      <c r="H76" s="50"/>
      <c r="I76" s="50"/>
    </row>
    <row r="77" spans="1:9" ht="15">
      <c r="A77" s="50"/>
      <c r="B77" s="50"/>
      <c r="C77" s="50"/>
      <c r="D77" s="50"/>
      <c r="E77" s="50"/>
      <c r="F77" s="50"/>
      <c r="G77" s="50"/>
      <c r="H77" s="50"/>
      <c r="I77" s="50"/>
    </row>
    <row r="78" spans="1:9" ht="15">
      <c r="A78" s="50"/>
      <c r="B78" s="50"/>
      <c r="C78" s="50"/>
      <c r="D78" s="50"/>
      <c r="E78" s="50"/>
      <c r="F78" s="50"/>
      <c r="G78" s="50"/>
      <c r="H78" s="50"/>
      <c r="I78" s="50"/>
    </row>
    <row r="79" spans="1:3" ht="15">
      <c r="A79" s="50"/>
      <c r="B79" s="50"/>
      <c r="C79" s="50"/>
    </row>
    <row r="80" spans="1:3" ht="15">
      <c r="A80" s="50"/>
      <c r="B80" s="50"/>
      <c r="C80" s="50"/>
    </row>
    <row r="81" spans="1:3" ht="15">
      <c r="A81" s="50"/>
      <c r="B81" s="50"/>
      <c r="C81" s="50"/>
    </row>
    <row r="82" spans="1:3" ht="15">
      <c r="A82" s="50"/>
      <c r="B82" s="50"/>
      <c r="C82" s="50"/>
    </row>
    <row r="83" spans="1:3" ht="15">
      <c r="A83" s="50"/>
      <c r="B83" s="50"/>
      <c r="C83" s="50"/>
    </row>
    <row r="84" spans="1:3" ht="15">
      <c r="A84" s="50"/>
      <c r="B84" s="50"/>
      <c r="C84" s="50"/>
    </row>
    <row r="85" spans="1:3" ht="15">
      <c r="A85" s="50"/>
      <c r="B85" s="50"/>
      <c r="C85" s="50"/>
    </row>
    <row r="86" spans="1:3" ht="15">
      <c r="A86" s="50"/>
      <c r="B86" s="50"/>
      <c r="C86" s="50"/>
    </row>
    <row r="87" spans="1:3" ht="15">
      <c r="A87" s="50"/>
      <c r="B87" s="50"/>
      <c r="C87" s="50"/>
    </row>
    <row r="88" spans="1:2" ht="15">
      <c r="A88" s="50"/>
      <c r="B88" s="50"/>
    </row>
  </sheetData>
  <sheetProtection password="CF7A" sheet="1" selectLockedCells="1"/>
  <mergeCells count="90">
    <mergeCell ref="E61:F61"/>
    <mergeCell ref="E66:F66"/>
    <mergeCell ref="E58:F58"/>
    <mergeCell ref="D47:I47"/>
    <mergeCell ref="E67:F67"/>
    <mergeCell ref="C59:C67"/>
    <mergeCell ref="D63:I63"/>
    <mergeCell ref="E62:F62"/>
    <mergeCell ref="E64:F64"/>
    <mergeCell ref="E60:F60"/>
    <mergeCell ref="E59:F59"/>
    <mergeCell ref="E33:F33"/>
    <mergeCell ref="E31:F31"/>
    <mergeCell ref="B39:B67"/>
    <mergeCell ref="E46:F46"/>
    <mergeCell ref="E41:F41"/>
    <mergeCell ref="E39:F39"/>
    <mergeCell ref="E40:F40"/>
    <mergeCell ref="D42:I42"/>
    <mergeCell ref="E65:F65"/>
    <mergeCell ref="E55:F55"/>
    <mergeCell ref="C39:C41"/>
    <mergeCell ref="E57:F57"/>
    <mergeCell ref="E56:F56"/>
    <mergeCell ref="E43:F43"/>
    <mergeCell ref="C47:C58"/>
    <mergeCell ref="D52:I52"/>
    <mergeCell ref="E49:F49"/>
    <mergeCell ref="E50:F50"/>
    <mergeCell ref="C42:C46"/>
    <mergeCell ref="A42:A46"/>
    <mergeCell ref="A7:G7"/>
    <mergeCell ref="A8:G8"/>
    <mergeCell ref="A9:G9"/>
    <mergeCell ref="A10:G10"/>
    <mergeCell ref="E20:F20"/>
    <mergeCell ref="E37:F37"/>
    <mergeCell ref="E44:F44"/>
    <mergeCell ref="E45:F45"/>
    <mergeCell ref="C12:D12"/>
    <mergeCell ref="D1:I3"/>
    <mergeCell ref="E14:F14"/>
    <mergeCell ref="C23:C26"/>
    <mergeCell ref="B23:B38"/>
    <mergeCell ref="E18:F18"/>
    <mergeCell ref="E19:F19"/>
    <mergeCell ref="E21:F21"/>
    <mergeCell ref="C21:C22"/>
    <mergeCell ref="A2:B2"/>
    <mergeCell ref="A3:B3"/>
    <mergeCell ref="A4:B4"/>
    <mergeCell ref="E13:F13"/>
    <mergeCell ref="E15:F15"/>
    <mergeCell ref="E17:F17"/>
    <mergeCell ref="C13:C16"/>
    <mergeCell ref="A11:G11"/>
    <mergeCell ref="E16:F16"/>
    <mergeCell ref="B13:B22"/>
    <mergeCell ref="E22:F22"/>
    <mergeCell ref="C17:C20"/>
    <mergeCell ref="A63:A67"/>
    <mergeCell ref="E25:F25"/>
    <mergeCell ref="E26:F26"/>
    <mergeCell ref="E38:F38"/>
    <mergeCell ref="C27:C29"/>
    <mergeCell ref="A52:A55"/>
    <mergeCell ref="E27:F27"/>
    <mergeCell ref="A47:A51"/>
    <mergeCell ref="C37:C38"/>
    <mergeCell ref="E54:F54"/>
    <mergeCell ref="E35:F35"/>
    <mergeCell ref="A5:B5"/>
    <mergeCell ref="A6:B6"/>
    <mergeCell ref="D5:I5"/>
    <mergeCell ref="D6:I6"/>
    <mergeCell ref="E23:F23"/>
    <mergeCell ref="E24:F24"/>
    <mergeCell ref="E28:F28"/>
    <mergeCell ref="E30:F30"/>
    <mergeCell ref="E32:F32"/>
    <mergeCell ref="E36:F36"/>
    <mergeCell ref="E48:F48"/>
    <mergeCell ref="A1:C1"/>
    <mergeCell ref="A68:H68"/>
    <mergeCell ref="D4:I4"/>
    <mergeCell ref="C30:C36"/>
    <mergeCell ref="E29:F29"/>
    <mergeCell ref="E51:F51"/>
    <mergeCell ref="E53:F53"/>
    <mergeCell ref="E34:F34"/>
  </mergeCells>
  <printOptions/>
  <pageMargins left="0.3937007874015748" right="0.3937007874015748" top="0.5905511811023623" bottom="0.3937007874015748" header="0.5118110236220472" footer="0.5118110236220472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РЦРО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mackevich</dc:creator>
  <cp:keywords/>
  <dc:description/>
  <cp:lastModifiedBy>school</cp:lastModifiedBy>
  <cp:lastPrinted>2015-06-08T11:35:28Z</cp:lastPrinted>
  <dcterms:created xsi:type="dcterms:W3CDTF">2009-05-13T02:23:13Z</dcterms:created>
  <dcterms:modified xsi:type="dcterms:W3CDTF">2015-06-08T11:36:38Z</dcterms:modified>
  <cp:category/>
  <cp:version/>
  <cp:contentType/>
  <cp:contentStatus/>
</cp:coreProperties>
</file>